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tabRatio="596" activeTab="0"/>
  </bookViews>
  <sheets>
    <sheet name="BCDKT_1" sheetId="1" r:id="rId1"/>
    <sheet name="KQKD - Phan 1_2" sheetId="2" r:id="rId2"/>
    <sheet name="LCTT_5" sheetId="3" r:id="rId3"/>
    <sheet name="Thuyet minh_3" sheetId="4" r:id="rId4"/>
    <sheet name="Thuyet minh tiep 1_4" sheetId="5" r:id="rId5"/>
    <sheet name="Thuyet minh tiep2_6" sheetId="6" r:id="rId6"/>
  </sheets>
  <externalReferences>
    <externalReference r:id="rId9"/>
  </externalReferences>
  <definedNames>
    <definedName name="_xlnm.Print_Area" localSheetId="0">'BCDKT_1'!$A$1:$E$126</definedName>
    <definedName name="_xlnm.Print_Area" localSheetId="1">'KQKD - Phan 1_2'!$A$1:$G$35</definedName>
    <definedName name="_xlnm.Print_Area" localSheetId="2">'LCTT_5'!$A$1:$E$113</definedName>
    <definedName name="_xlnm.Print_Area" localSheetId="3">'Thuyet minh_3'!$A$1:$I$385</definedName>
    <definedName name="_xlnm.Print_Titles" localSheetId="1">'KQKD - Phan 1_2'!$6:$6</definedName>
  </definedNames>
  <calcPr fullCalcOnLoad="1"/>
</workbook>
</file>

<file path=xl/sharedStrings.xml><?xml version="1.0" encoding="utf-8"?>
<sst xmlns="http://schemas.openxmlformats.org/spreadsheetml/2006/main" count="874" uniqueCount="705">
  <si>
    <t>TK 1368</t>
  </si>
  <si>
    <t>TK 3368</t>
  </si>
  <si>
    <t>CL 1368 &amp; 3368 10.850.207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</si>
  <si>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</si>
  <si>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</si>
  <si>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</si>
  <si>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</si>
  <si>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</si>
  <si>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thu bán hàng, cung cấp dịch vụ và doanh thu khác</t>
  </si>
  <si>
    <t>- Tiền thu ngay từ bán hàng, cung cấp dịch vụ</t>
  </si>
  <si>
    <t>01.01</t>
  </si>
  <si>
    <t>- Số tiền nợ phải thu do bán hàng kỳ trước đã thu được tiền trong kỳ này</t>
  </si>
  <si>
    <t>01.02</t>
  </si>
  <si>
    <t>- Số tiền người mua ứng trước trong kỳ để mua hàng hoá, dịch vụ</t>
  </si>
  <si>
    <t>01.03</t>
  </si>
  <si>
    <t>- Bán chứng khoán vì mục đích thương mại</t>
  </si>
  <si>
    <t>01.04</t>
  </si>
  <si>
    <t>- Các khoản giảm trừ doanh thu</t>
  </si>
  <si>
    <t>01.05</t>
  </si>
  <si>
    <t>- Doanh thu phân chia</t>
  </si>
  <si>
    <t>01.06</t>
  </si>
  <si>
    <t>Tiền chi trả cho người cung cấp hàng hoá và dịch vụ</t>
  </si>
  <si>
    <t>- Tiền trả ngay</t>
  </si>
  <si>
    <t>02.01</t>
  </si>
  <si>
    <t>- Trả tiền cho người bán, chi phí trả trước dài hạn, ứng trước</t>
  </si>
  <si>
    <t>02.02</t>
  </si>
  <si>
    <t>- Chi tiền mua chứng khoán vì mục đích thương mại</t>
  </si>
  <si>
    <t>02.03</t>
  </si>
  <si>
    <t>Tiền chi trả cho người lao động</t>
  </si>
  <si>
    <t>- Tiền lương, tiền công, phụ cấp, tiền thưởng</t>
  </si>
  <si>
    <t>03.01</t>
  </si>
  <si>
    <t>Tiền chi trả lãi vay</t>
  </si>
  <si>
    <t>- Chi trả lãi vay phát sinh trong kỳ</t>
  </si>
  <si>
    <t>04.01</t>
  </si>
  <si>
    <t>- Chi trả lãi vay phát sinh kỳ trước đã trả kỳ này</t>
  </si>
  <si>
    <t>04.02</t>
  </si>
  <si>
    <t>- Chi trả lãi tiền vay trả trước</t>
  </si>
  <si>
    <t>04.03</t>
  </si>
  <si>
    <t>- Tiền chi nộp thuế TNDN tại địa phương</t>
  </si>
  <si>
    <t>05.01</t>
  </si>
  <si>
    <t>- Nộp tập trung tại Tổng Công ty</t>
  </si>
  <si>
    <t>05.02</t>
  </si>
  <si>
    <t>Tiền thu khác từ hoạt động kinh doanh</t>
  </si>
  <si>
    <t>- Tiền thu từ các khoản thu nhập khác ( được bồi thường, được phạt, được thưởng)</t>
  </si>
  <si>
    <t>06.01</t>
  </si>
  <si>
    <t>- Tiền thu từ hoàn thuế</t>
  </si>
  <si>
    <t>06.02</t>
  </si>
  <si>
    <t>- Tiền thu được do nhận ký quỹ, ký cược và tiền thu hồi từ các khoản đưa đi ký quỹ, ký cược</t>
  </si>
  <si>
    <t>06.03</t>
  </si>
  <si>
    <t>- Tiền các cá nhân, đơn vị khác bên ngoài thưởng, hỗ trợ ghi tăng các quỹ</t>
  </si>
  <si>
    <t>06.04</t>
  </si>
  <si>
    <t xml:space="preserve">    Người lập biểu                                  Kế toán trưởng</t>
  </si>
  <si>
    <t>- Tiền thu hồi về tạm ứng kinh doanh</t>
  </si>
  <si>
    <t>06.05</t>
  </si>
  <si>
    <t>- Tiền nhận do TCT cấp cho đơn vị thành viên HTPT</t>
  </si>
  <si>
    <t>06.11</t>
  </si>
  <si>
    <t>Tiền chi khác cho hoạt động kinh doanh</t>
  </si>
  <si>
    <t>- Tiền bồi thường, bị phạt và các khoản chi khác</t>
  </si>
  <si>
    <t>07.01</t>
  </si>
  <si>
    <t>- Tiền nộp các loại thuế (trừ thuế TNDN)</t>
  </si>
  <si>
    <t>07.02</t>
  </si>
  <si>
    <t>- Tiền nộp các loại phí, lệ phí, tiền thuê đất</t>
  </si>
  <si>
    <t>07.03</t>
  </si>
  <si>
    <t>- Tiền chi nộp các khoản nhận ký cược, ký quỹ và tiền trả lại các khoản nhận ký cược, ký quỹ</t>
  </si>
  <si>
    <t>07.04</t>
  </si>
  <si>
    <t>- Tiền chi từ quỹ khen thưởng, phúc lợi</t>
  </si>
  <si>
    <t>07.05</t>
  </si>
  <si>
    <t>- Tiền chi về tạm ứng kinh doanh</t>
  </si>
  <si>
    <t>07.06</t>
  </si>
  <si>
    <t>- Tiền chi nộp Tổng Công ty</t>
  </si>
  <si>
    <t>07.11</t>
  </si>
  <si>
    <t>Lưu chuyển tiền thuần từ hoạt động sản xuất kinh doanh</t>
  </si>
  <si>
    <t xml:space="preserve">                                EURO</t>
  </si>
  <si>
    <t>Lưu chuyển tiền từ hoạt động đầu tư</t>
  </si>
  <si>
    <t>- Chi mua sắm, đầu tư XDCB trả trực tiếp bằng tiền</t>
  </si>
  <si>
    <t>21.01</t>
  </si>
  <si>
    <t>- Chi mua sắm, đầu từ XDCB từ tiền vay dài hạn nhận được chuyển trả cho người bán</t>
  </si>
  <si>
    <t>21.02</t>
  </si>
  <si>
    <t>- Chi đầu tư dài hạn khác (không bao gồm cho vay vốn)</t>
  </si>
  <si>
    <t>21.03</t>
  </si>
  <si>
    <t>- Chi tạm ứng về XDCB</t>
  </si>
  <si>
    <t>21.04</t>
  </si>
  <si>
    <t>Tiền thu từ thanh lý, nhượng bán TSCĐ và các tài sản dài hạn khác</t>
  </si>
  <si>
    <t>- Số tiền đã thu từ việc thanh lý, nhượng bán TSCĐ</t>
  </si>
  <si>
    <t>22.01</t>
  </si>
  <si>
    <t>- Số tiền đã chi về việc thanh lý, nhượng bán TSCĐ</t>
  </si>
  <si>
    <t>22.02</t>
  </si>
  <si>
    <t>Tiền chi cho vay, mua các công cụ nợ của đơn vị khác</t>
  </si>
  <si>
    <t>- Chi đầu tư ngắn hạn khác</t>
  </si>
  <si>
    <t>23.01</t>
  </si>
  <si>
    <t>- Chi đầu tư dài hạn khác (cho vay vốn)</t>
  </si>
  <si>
    <t>23.02</t>
  </si>
  <si>
    <t>- Chi mua trái phiếu, tín phiếu, kỳ phiếu...</t>
  </si>
  <si>
    <t>23.03</t>
  </si>
  <si>
    <t>Tiền thu hồi cho vay, bán lại các công cụ nợ của các đơn vị khác</t>
  </si>
  <si>
    <t>Tiền chi đầu tư góp vốn vào đơn vị khác</t>
  </si>
  <si>
    <t>- Góp vốn bằng mua cổ phiếu trong kỳ</t>
  </si>
  <si>
    <t>25.01</t>
  </si>
  <si>
    <t>- Góp vốn vào công ty liên doanh, liên kết</t>
  </si>
  <si>
    <t>25.02</t>
  </si>
  <si>
    <t>Tiền thu hồi đầu tư góp vốn vào đơn vị khác</t>
  </si>
  <si>
    <t>Tiền thu từ lãi cho vay, cổ tức và lợi nhuận được chia</t>
  </si>
  <si>
    <t>- Thu tiền lãi cho vay</t>
  </si>
  <si>
    <t>27.01</t>
  </si>
  <si>
    <t>- Thu lãi tiền gửi ngân hàng</t>
  </si>
  <si>
    <t>27.02</t>
  </si>
  <si>
    <t>- Tiền lãi từ trái phiếu, tín phiếu, kỳ phiếu</t>
  </si>
  <si>
    <t>27.03</t>
  </si>
  <si>
    <t>- Thu cổ tức</t>
  </si>
  <si>
    <t>27.04</t>
  </si>
  <si>
    <t>- Lợi nhuận được chia</t>
  </si>
  <si>
    <t>27.05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</si>
  <si>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</si>
  <si>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</si>
  <si>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</si>
  <si>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chi trả vốn góp cho các chủ sở hữu, mua lại cổ phiếu của chủ doanh nghiệp đã phát hành</t>
  </si>
  <si>
    <t>Tiền vay ngắn hạn, dài hạn nhận được</t>
  </si>
  <si>
    <t>- Vay dài hạn dùng cho kinh doanh</t>
  </si>
  <si>
    <t>33.01</t>
  </si>
  <si>
    <t>- Vay dài hạn dùng cho đầu tư XDCB</t>
  </si>
  <si>
    <t>33.02</t>
  </si>
  <si>
    <t>- Vay ngắn hạn</t>
  </si>
  <si>
    <t>33.03</t>
  </si>
  <si>
    <t>Tiền chi trả nợ gốc vay</t>
  </si>
  <si>
    <t>- Trả nợ vay ngắn hạn</t>
  </si>
  <si>
    <t>34.01</t>
  </si>
  <si>
    <t>- Trả nợ vay dài hạn</t>
  </si>
  <si>
    <t>34.02</t>
  </si>
  <si>
    <t>Tiền chi trả nợ thuê tài chính</t>
  </si>
  <si>
    <t xml:space="preserve">Lưu chuyển tiền thuần từ hoạt động tài chính </t>
  </si>
  <si>
    <t>Lưu chuyển tiền thuần khác</t>
  </si>
  <si>
    <t>Lưu chuyển tiền thuần từ hoạt động tiết kiệm bưu điện</t>
  </si>
  <si>
    <t>41</t>
  </si>
  <si>
    <t>- Nhận tiền tiết kiệm bưu điện từ khách hàng</t>
  </si>
  <si>
    <t>41.01</t>
  </si>
  <si>
    <t>- Trả tiền gốc cho khách hàng</t>
  </si>
  <si>
    <t>41.02</t>
  </si>
  <si>
    <t>- Chuyển tiền cho quỹ hỗ trợ đầu tư quốc gia (tại VPSC)</t>
  </si>
  <si>
    <t>41.03</t>
  </si>
  <si>
    <t>- Mua công trái từ tiền gửi tiết kiệm của khách hàng tại (VPSC)</t>
  </si>
  <si>
    <t>41.04</t>
  </si>
  <si>
    <t>Lưu chuyển tiền thuần từ hoạt động chuyển tiền</t>
  </si>
  <si>
    <t>42</t>
  </si>
  <si>
    <t>- Tiền nhận chuyển tiền của khách hàng</t>
  </si>
  <si>
    <t>42.01</t>
  </si>
  <si>
    <t>- Tiền chuyển tiền trả cho khách hàng</t>
  </si>
  <si>
    <t>42.02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</si>
  <si>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</si>
  <si>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</si>
  <si>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</si>
  <si>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</si>
  <si>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</si>
  <si>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</si>
  <si>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</si>
  <si>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</si>
  <si>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</si>
  <si>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</si>
  <si>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</si>
  <si>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</si>
  <si>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</si>
  <si>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</si>
  <si>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</si>
  <si>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</si>
  <si>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</si>
  <si>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II</t>
  </si>
  <si>
    <t>III</t>
  </si>
  <si>
    <t>ThiÕt bÞ dông cô qu¶n lý</t>
  </si>
  <si>
    <t>02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</si>
  <si>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</si>
  <si>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</si>
  <si>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</si>
  <si>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</si>
  <si>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</si>
  <si>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</si>
  <si>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</si>
  <si>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</si>
  <si>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</si>
  <si>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</si>
  <si>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</si>
  <si>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</si>
  <si>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</si>
  <si>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</si>
  <si>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</si>
  <si>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</si>
  <si>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</si>
  <si>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</si>
  <si>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</si>
  <si>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IV</t>
  </si>
  <si>
    <t>TM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</si>
  <si>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</si>
  <si>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</si>
  <si>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</si>
  <si>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</si>
  <si>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</si>
  <si>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</si>
  <si>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</si>
  <si>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</si>
  <si>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</si>
  <si>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</si>
  <si>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</si>
  <si>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</si>
  <si>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</si>
  <si>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</si>
  <si>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</si>
  <si>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</si>
  <si>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</si>
  <si>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</si>
  <si>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</si>
  <si>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</si>
  <si>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</si>
  <si>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</si>
  <si>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A</t>
  </si>
  <si>
    <t xml:space="preserve"> -</t>
  </si>
  <si>
    <t xml:space="preserve"> - </t>
  </si>
  <si>
    <t>Sè ®Çu kú</t>
  </si>
  <si>
    <r>
      <t xml:space="preserve">Tiền chi nộp thuế thu nhập DN </t>
    </r>
    <r>
      <rPr>
        <sz val="12"/>
        <rFont val=".VnTime"/>
        <family val="2"/>
      </rPr>
      <t>vµ c¸c kho¶n kh¸c cho NN</t>
    </r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</si>
  <si>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</si>
  <si>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</si>
  <si>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</si>
  <si>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</si>
  <si>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</si>
  <si>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</si>
  <si>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</si>
  <si>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</si>
  <si>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</si>
  <si>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</si>
  <si>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</si>
  <si>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</si>
  <si>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</si>
  <si>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</si>
  <si>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</si>
  <si>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</si>
  <si>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</si>
  <si>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</si>
  <si>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</si>
  <si>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</si>
  <si>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</si>
  <si>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</si>
  <si>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</si>
  <si>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</si>
  <si>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</si>
  <si>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</si>
  <si>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</si>
  <si>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</si>
  <si>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</si>
  <si>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</si>
  <si>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</si>
  <si>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</si>
  <si>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</si>
  <si>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</si>
  <si>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</si>
  <si>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</si>
  <si>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</si>
  <si>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</si>
  <si>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</si>
  <si>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</si>
  <si>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</si>
  <si>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</si>
  <si>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</si>
  <si>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</si>
  <si>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</si>
  <si>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</si>
  <si>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</si>
  <si>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</si>
  <si>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</si>
  <si>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</si>
  <si>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</si>
  <si>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</si>
  <si>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</si>
  <si>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</si>
  <si>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</si>
  <si>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</si>
  <si>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</si>
  <si>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</si>
  <si>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</si>
  <si>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</si>
  <si>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</si>
  <si>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</si>
  <si>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</si>
  <si>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</si>
  <si>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</si>
  <si>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</si>
  <si>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</si>
  <si>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</si>
  <si>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</si>
  <si>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</si>
  <si>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</si>
  <si>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</si>
  <si>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</si>
  <si>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</si>
  <si>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</si>
  <si>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</si>
  <si>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</si>
  <si>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</si>
  <si>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</si>
  <si>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</si>
  <si>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</si>
  <si>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</si>
  <si>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</si>
  <si>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</si>
  <si>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</si>
  <si>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</si>
  <si>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</si>
  <si>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</si>
  <si>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</si>
  <si>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</si>
  <si>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</si>
  <si>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</si>
  <si>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Nguyễn Hồng Phúc                    Nguyễn Thanh Thủy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</si>
  <si>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</si>
  <si>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</si>
  <si>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</si>
  <si>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</si>
  <si>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</si>
  <si>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</si>
  <si>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</si>
  <si>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</si>
  <si>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</si>
  <si>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</si>
  <si>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</si>
  <si>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</si>
  <si>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</si>
  <si>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</si>
  <si>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</si>
  <si>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</si>
  <si>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</si>
  <si>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</si>
  <si>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</si>
  <si>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</si>
  <si>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</si>
  <si>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</si>
  <si>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</si>
  <si>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</si>
  <si>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</si>
  <si>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</si>
  <si>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</si>
  <si>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</si>
  <si>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</si>
  <si>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</si>
  <si>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</si>
  <si>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</si>
  <si>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</si>
  <si>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</si>
  <si>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</si>
  <si>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</si>
  <si>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</si>
  <si>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</si>
  <si>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</si>
  <si>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</si>
  <si>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</si>
  <si>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</si>
  <si>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</si>
  <si>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</si>
  <si>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</si>
  <si>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</si>
  <si>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</si>
  <si>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 Nguyễn Hồng Phúc                          Nguyễn Thanh Thủy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</si>
  <si>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</si>
  <si>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</si>
  <si>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</si>
  <si>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</si>
  <si>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</si>
  <si>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</si>
  <si>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</si>
  <si>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</si>
  <si>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</si>
  <si>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</si>
  <si>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</si>
  <si>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</si>
  <si>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</si>
  <si>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</si>
  <si>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</si>
  <si>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</si>
  <si>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</si>
  <si>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</si>
  <si>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</si>
  <si>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</si>
  <si>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</si>
  <si>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</si>
  <si>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</si>
  <si>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</si>
  <si>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</si>
  <si>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</si>
  <si>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</si>
  <si>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</si>
  <si>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</si>
  <si>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</si>
  <si>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</si>
  <si>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</si>
  <si>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</si>
  <si>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</si>
  <si>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</si>
  <si>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</si>
  <si>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</si>
  <si>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</si>
  <si>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</si>
  <si>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</si>
  <si>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</si>
  <si>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</si>
  <si>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</si>
  <si>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</si>
  <si>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</si>
  <si>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</si>
  <si>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</si>
  <si>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</si>
  <si>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</si>
  <si>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</si>
  <si>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</si>
  <si>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</si>
  <si>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</si>
  <si>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</si>
  <si>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</si>
  <si>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</si>
  <si>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</si>
  <si>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</si>
  <si>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</si>
  <si>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</si>
  <si>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</si>
  <si>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</si>
  <si>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</si>
  <si>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</si>
  <si>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</si>
  <si>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</si>
  <si>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</si>
  <si>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</si>
  <si>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</si>
  <si>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</si>
  <si>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</si>
  <si>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</si>
  <si>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</si>
  <si>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</si>
  <si>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</si>
  <si>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</si>
  <si>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</si>
  <si>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</si>
  <si>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</si>
  <si>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</si>
  <si>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</si>
  <si>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</si>
  <si>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</si>
  <si>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</si>
  <si>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</si>
  <si>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</si>
  <si>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</si>
  <si>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</si>
  <si>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</si>
  <si>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</si>
  <si>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</si>
  <si>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</si>
  <si>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</si>
  <si>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</si>
  <si>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</si>
  <si>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</si>
  <si>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</si>
  <si>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</si>
  <si>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</si>
  <si>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</si>
  <si>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</si>
  <si>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</si>
  <si>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</si>
  <si>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</si>
  <si>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</si>
  <si>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</si>
  <si>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</si>
  <si>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</si>
  <si>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</si>
  <si>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</si>
  <si>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</si>
  <si>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</si>
  <si>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</si>
  <si>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</si>
  <si>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</si>
  <si>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</si>
  <si>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</si>
  <si>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</si>
  <si>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</si>
  <si>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</si>
  <si>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</si>
  <si>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</si>
  <si>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</si>
  <si>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</si>
  <si>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</si>
  <si>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</si>
  <si>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</si>
  <si>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</si>
  <si>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Cổ tức phải trả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</si>
  <si>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</si>
  <si>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</si>
  <si>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</si>
  <si>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</si>
  <si>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</si>
  <si>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</si>
  <si>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</si>
  <si>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</si>
  <si>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</si>
  <si>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</si>
  <si>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</si>
  <si>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</si>
  <si>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</si>
  <si>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</si>
  <si>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</si>
  <si>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</si>
  <si>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>24.1 Doanh thu bán hàng vàcung cấp dịch vụ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</si>
  <si>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</si>
  <si>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</si>
  <si>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</si>
  <si>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</si>
  <si>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</si>
  <si>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</si>
  <si>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</si>
  <si>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</si>
  <si>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</si>
  <si>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</si>
  <si>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</si>
  <si>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</si>
  <si>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</si>
  <si>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</si>
  <si>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</si>
  <si>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</si>
  <si>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Thuyết minh</t>
  </si>
  <si>
    <t>Tổng cộng</t>
  </si>
  <si>
    <t xml:space="preserve">   Người lập biểu                                     Kế toán trưởng</t>
  </si>
  <si>
    <t>Nguyễn Hồng Phúc                         Nguyễn Thanh Thủy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</si>
  <si>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</si>
  <si>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</si>
  <si>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</si>
  <si>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</si>
  <si>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</si>
  <si>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</si>
  <si>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</si>
  <si>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</si>
  <si>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</si>
  <si>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</si>
  <si>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</si>
  <si>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</si>
  <si>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</si>
  <si>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</si>
  <si>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</si>
  <si>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</si>
  <si>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</si>
  <si>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</si>
  <si>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</si>
  <si>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</si>
  <si>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</si>
  <si>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</si>
  <si>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</si>
  <si>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</si>
  <si>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</si>
  <si>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</si>
  <si>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</si>
  <si>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</si>
  <si>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</si>
  <si>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</si>
  <si>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</si>
  <si>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</si>
  <si>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</si>
  <si>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</si>
  <si>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</si>
  <si>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</si>
  <si>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</si>
  <si>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</si>
  <si>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</si>
  <si>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</si>
  <si>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</si>
  <si>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- Lỗ do thanh lý các khoản đầu tư ngắn hạn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</si>
  <si>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</si>
  <si>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</si>
  <si>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</si>
  <si>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</si>
  <si>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</si>
  <si>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</si>
  <si>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</si>
  <si>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</si>
  <si>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</si>
  <si>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</si>
  <si>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</si>
  <si>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</si>
  <si>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Phưong tiện vận tải truyền dãn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</si>
  <si>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</si>
  <si>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</si>
  <si>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</si>
  <si>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</si>
  <si>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</si>
  <si>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</si>
  <si>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</si>
  <si>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</si>
  <si>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Năm nay</t>
  </si>
  <si>
    <t>Năm trước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</si>
  <si>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</si>
  <si>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</si>
  <si>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</si>
  <si>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</si>
  <si>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</si>
  <si>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</si>
  <si>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</si>
  <si>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</si>
  <si>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 xml:space="preserve">            Người lập biểu                                                               Kế toán trưởng</t>
  </si>
  <si>
    <t xml:space="preserve">          Nguyễn Hồng Phúc                                                   Nguyễn Thanh Thủy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</si>
  <si>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</si>
  <si>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</si>
  <si>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</si>
  <si>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TY: Công ty Cổ phần vận tải và thuê tàu
Địa chỉ:</t>
    </r>
    <r>
      <rPr>
        <sz val="12"/>
        <rFont val="Times New Roman"/>
        <family val="1"/>
      </rPr>
      <t xml:space="preserve"> 74 Nguyễn Du, Hà Nội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</si>
  <si>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</si>
  <si>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CÔNG TY: Công ty Cổ phần vận tải và thuê tàu</t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</si>
  <si>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</si>
  <si>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</si>
  <si>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</si>
  <si>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</si>
  <si>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</si>
  <si>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</si>
  <si>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</si>
  <si>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</si>
  <si>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</si>
  <si>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</si>
  <si>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</si>
  <si>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>Tiền thu do đi vay</t>
  </si>
  <si>
    <t>31/03/2011</t>
  </si>
  <si>
    <t>Báo cáo tài chính
Quý 1 năm tài chính 2011</t>
  </si>
  <si>
    <t>Hà Nội, ngày 25 tháng 03 năm 2011</t>
  </si>
  <si>
    <t xml:space="preserve">                    Hà Nội, ngày 25  tháng 03 năm 2011  </t>
  </si>
  <si>
    <t>Báo cáo tài chính 
Quý 1 năm tài chính 2011</t>
  </si>
  <si>
    <t>Quý 1</t>
  </si>
  <si>
    <t>Lũy kế từ đầu năm đến cuối quý 1</t>
  </si>
  <si>
    <t>DN - BÁO CÁO KẾT QUẢ  KINH DOANH - QUÝ 1 NĂM 2011</t>
  </si>
  <si>
    <t>Hà Nội, ngày 25 tháng  03  năm  2011</t>
  </si>
  <si>
    <t>Quý 1 năm tài chính 2011</t>
  </si>
  <si>
    <t>Tiền thu do các chủ sở hữu góp vốn</t>
  </si>
  <si>
    <t>Tiền thu từ lãi tiền gửi</t>
  </si>
  <si>
    <t>Tiền đã trả nợ vay</t>
  </si>
  <si>
    <t>Tiền đã hoàn vốn cho các chủ sở hữu</t>
  </si>
  <si>
    <t>Tiền lãi đã trả cho các nhà đầu tư vào doanh nghiệp</t>
  </si>
  <si>
    <t>31/03/2010</t>
  </si>
  <si>
    <t>Số dư đến 31/03/2011</t>
  </si>
  <si>
    <t xml:space="preserve"> - Tại ngày 31/03/2011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</si>
  <si>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</si>
  <si>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</si>
  <si>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</si>
  <si>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</si>
  <si>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</si>
  <si>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</si>
  <si>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 xml:space="preserve">                        DN- BÁO CÁO LƯU CHUYỂN TIỀN TỆ QUÝ I NĂM 2011</t>
  </si>
  <si>
    <t>DN - BẢN THUYẾT MINH BÁO CÁO TÀI CHÍNH QUÝ I NĂM 2011</t>
  </si>
  <si>
    <t>Lưu chuyển tiền thuần trong kỳ (50 = 20+30+40)</t>
  </si>
  <si>
    <t>Tiền và tương đương tiền cuối kỳ (70 = 50+60+61)</t>
  </si>
  <si>
    <t xml:space="preserve">            Hà Nội, ngày 25  tháng 03  năm 2011</t>
  </si>
  <si>
    <t>CÁC CHỈ TIÊU NGOÀI BẢNG CÂN ĐỐI KẾ TOÁN</t>
  </si>
  <si>
    <t>(đã ký)</t>
  </si>
  <si>
    <t>(đã ký)                                                      (đã ký)</t>
  </si>
  <si>
    <t xml:space="preserve">                 (đã ký)</t>
  </si>
  <si>
    <t>(đã ký)                                                  (đã ký)</t>
  </si>
  <si>
    <t>10.1 Bảng đối chiếu biến động của Vốn chủ sở hữu:</t>
  </si>
  <si>
    <t>Tại ngày 01/01/2010</t>
  </si>
  <si>
    <t>Vốn góp</t>
  </si>
  <si>
    <t>Cổ phiếu ngân quĩ</t>
  </si>
  <si>
    <t>Chênh lệch đánh giá lại tài sản</t>
  </si>
  <si>
    <t>Chênh lệch tỷ giá hối đoái</t>
  </si>
  <si>
    <t>Quỹ đầu tư phát triển</t>
  </si>
  <si>
    <t>Quỹ dự phòng tài chính</t>
  </si>
  <si>
    <t>Vốn khác của chủ sở hữu</t>
  </si>
  <si>
    <t>Lợi nhuận sau thuế chưa phân phối</t>
  </si>
  <si>
    <t xml:space="preserve"> - Tăng trong năm </t>
  </si>
  <si>
    <t xml:space="preserve">   Lợi nhuận sau thuế</t>
  </si>
  <si>
    <t xml:space="preserve">  Trích lập các quỹ</t>
  </si>
  <si>
    <t xml:space="preserve"> - Giảm trong năm</t>
  </si>
  <si>
    <t xml:space="preserve">   Phân phối lợi nhuận</t>
  </si>
  <si>
    <t>Tại ngày 31/12/2010</t>
  </si>
  <si>
    <t>Tại ngày 01/01/2011</t>
  </si>
  <si>
    <t xml:space="preserve">  Phân phối lợi nhuận </t>
  </si>
  <si>
    <t xml:space="preserve">   Trích lập các quỹ</t>
  </si>
  <si>
    <t xml:space="preserve">  Chia cổ tức :</t>
  </si>
  <si>
    <t xml:space="preserve">  Chi khác:</t>
  </si>
  <si>
    <t>10.2 Chi tiết vốn đầu tư của chủ sở hữu</t>
  </si>
  <si>
    <t xml:space="preserve"> - Vốn đầu tư của Nhà nước</t>
  </si>
  <si>
    <t xml:space="preserve"> - Vốn góp (Cổ đông, thành viên)</t>
  </si>
  <si>
    <t>Tổng số</t>
  </si>
  <si>
    <t>Vốn cổ phàn thường</t>
  </si>
  <si>
    <t>Vốn cổ phần ưu đãi</t>
  </si>
  <si>
    <t>Vốn cổ phần thưởng</t>
  </si>
  <si>
    <t xml:space="preserve"> - Thặng dư vốn cổ phần</t>
  </si>
  <si>
    <t xml:space="preserve"> - Cổ phiếu ngân quỹ</t>
  </si>
  <si>
    <t>* Giá trị trái phiếu đã chuyển thành cổ phiếu trong năm</t>
  </si>
  <si>
    <t>10.3 Các giao dịch về vốn với các CSH và PP cổ tức, lợi nhuận</t>
  </si>
  <si>
    <t xml:space="preserve"> - Vooans đầu tư của chủ sở hữu</t>
  </si>
  <si>
    <t xml:space="preserve">   + Vốn góp đầ năm</t>
  </si>
  <si>
    <t xml:space="preserve">   + Vốn góp tăng trong năm</t>
  </si>
  <si>
    <t xml:space="preserve">   + Vốn góp giảm trong năm</t>
  </si>
  <si>
    <t xml:space="preserve">   + Vốn góp cuối năm</t>
  </si>
  <si>
    <t xml:space="preserve"> - Cổ tức, lợi nhuận đã chia</t>
  </si>
  <si>
    <t>10.4 Cổ tức</t>
  </si>
  <si>
    <t xml:space="preserve"> - Cổ tức đã công bố sau ngày kết thúc niên độ kế toán</t>
  </si>
  <si>
    <t xml:space="preserve">   + Cổ tức đã công bố trên cổ phiếu thường…</t>
  </si>
  <si>
    <t xml:space="preserve">   + Cổ tức đã công bố trên cổ phiếu ưu đãi …</t>
  </si>
  <si>
    <t xml:space="preserve"> - Cổ tức của cổ phiếu ưu đãi lũy kế chưa được ghi nhận …</t>
  </si>
  <si>
    <t>10.5 Cổ phiếu</t>
  </si>
  <si>
    <t xml:space="preserve"> - Số lượng cổ phiếu được phép phát hành</t>
  </si>
  <si>
    <t xml:space="preserve"> - Số lượng cổ phiếu cổ phiếu đã được phát hành và góp vốn đầy đủ</t>
  </si>
  <si>
    <t xml:space="preserve">   + Cổ phiếu thường</t>
  </si>
  <si>
    <t xml:space="preserve">   + Cổ phiếu ưu đãi</t>
  </si>
  <si>
    <t xml:space="preserve"> - Số lượng cổ phiếu được mua lại </t>
  </si>
  <si>
    <t xml:space="preserve"> - Số lượng cổ phiếu đang lưu hành</t>
  </si>
  <si>
    <t xml:space="preserve">* Mệnh giá cổ phiếu … </t>
  </si>
  <si>
    <t>10.6 Quỹ khác thuộc vốn chủ sở hữu</t>
  </si>
  <si>
    <t xml:space="preserve"> - Quỹ hỗ trợ và sắp xếp cổ phần hóa DNNN</t>
  </si>
  <si>
    <t>10.7 mục đích trích lập quỹ đầu tư phát triển, quỹ dự phòng tài chính và các quỹ khác thuộc vốn CSH</t>
  </si>
  <si>
    <t>10.8 Thu nhập và chi phí, lãi hoặc lỗ được hạch toán trực tiếp vào Vốn CSH theo qui định của các chuẩn mực kế toán khác.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</si>
</sst>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dd/mm/yyyy"/>
  </numFmts>
  <fonts count="36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.5"/>
      <name val=".VnTime"/>
      <family val="2"/>
    </font>
    <font>
      <sz val="12.5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sz val="10"/>
      <name val=".VnTime"/>
      <family val="0"/>
    </font>
    <font>
      <i/>
      <sz val="10"/>
      <name val=".VnTime"/>
      <family val="0"/>
    </font>
    <font>
      <b/>
      <sz val="10"/>
      <name val=".VnTime"/>
      <family val="0"/>
    </font>
    <font>
      <b/>
      <sz val="10"/>
      <name val="Times New Roman"/>
      <family val="1"/>
    </font>
    <font>
      <sz val="11"/>
      <name val=".VnTim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0" fontId="4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3" fontId="4" fillId="0" borderId="8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vertical="top" wrapText="1"/>
    </xf>
    <xf numFmtId="3" fontId="5" fillId="0" borderId="8" xfId="0" applyNumberFormat="1" applyFont="1" applyBorder="1" applyAlignment="1">
      <alignment horizontal="center" vertical="top"/>
    </xf>
    <xf numFmtId="3" fontId="5" fillId="0" borderId="8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3" fontId="4" fillId="0" borderId="8" xfId="0" applyNumberFormat="1" applyFont="1" applyBorder="1" applyAlignment="1">
      <alignment horizontal="right" vertical="top"/>
    </xf>
    <xf numFmtId="3" fontId="6" fillId="0" borderId="8" xfId="0" applyNumberFormat="1" applyFont="1" applyBorder="1" applyAlignment="1">
      <alignment horizontal="right" vertical="top"/>
    </xf>
    <xf numFmtId="37" fontId="4" fillId="0" borderId="8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 vertical="center" wrapText="1"/>
    </xf>
    <xf numFmtId="182" fontId="5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4" fillId="0" borderId="11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 quotePrefix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4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3" fontId="5" fillId="2" borderId="17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20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4" fillId="2" borderId="2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3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19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21" fillId="2" borderId="7" xfId="0" applyNumberFormat="1" applyFont="1" applyFill="1" applyBorder="1" applyAlignment="1">
      <alignment horizontal="right"/>
    </xf>
    <xf numFmtId="3" fontId="21" fillId="2" borderId="18" xfId="0" applyNumberFormat="1" applyFont="1" applyFill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3" fontId="14" fillId="2" borderId="19" xfId="0" applyNumberFormat="1" applyFont="1" applyFill="1" applyBorder="1" applyAlignment="1">
      <alignment horizontal="right"/>
    </xf>
    <xf numFmtId="0" fontId="20" fillId="2" borderId="2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21" fillId="2" borderId="8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3" fontId="20" fillId="2" borderId="21" xfId="0" applyNumberFormat="1" applyFont="1" applyFill="1" applyBorder="1" applyAlignment="1">
      <alignment horizontal="right"/>
    </xf>
    <xf numFmtId="0" fontId="14" fillId="2" borderId="20" xfId="0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0" fontId="14" fillId="2" borderId="22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3" fontId="21" fillId="2" borderId="9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right"/>
    </xf>
    <xf numFmtId="3" fontId="14" fillId="2" borderId="9" xfId="0" applyNumberFormat="1" applyFont="1" applyFill="1" applyBorder="1" applyAlignment="1">
      <alignment horizontal="right"/>
    </xf>
    <xf numFmtId="3" fontId="20" fillId="2" borderId="23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3" fontId="21" fillId="2" borderId="19" xfId="0" applyNumberFormat="1" applyFont="1" applyFill="1" applyBorder="1" applyAlignment="1">
      <alignment horizontal="right"/>
    </xf>
    <xf numFmtId="3" fontId="20" fillId="2" borderId="8" xfId="0" applyNumberFormat="1" applyFont="1" applyFill="1" applyBorder="1" applyAlignment="1">
      <alignment horizontal="right"/>
    </xf>
    <xf numFmtId="3" fontId="20" fillId="2" borderId="9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3" fontId="21" fillId="2" borderId="1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20" fillId="2" borderId="24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3" fontId="4" fillId="2" borderId="19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3" fontId="4" fillId="2" borderId="20" xfId="0" applyNumberFormat="1" applyFont="1" applyFill="1" applyBorder="1" applyAlignment="1" quotePrefix="1">
      <alignment horizontal="right"/>
    </xf>
    <xf numFmtId="3" fontId="4" fillId="2" borderId="0" xfId="0" applyNumberFormat="1" applyFont="1" applyFill="1" applyBorder="1" applyAlignment="1" quotePrefix="1">
      <alignment horizontal="right"/>
    </xf>
    <xf numFmtId="0" fontId="5" fillId="2" borderId="1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3" fontId="5" fillId="2" borderId="4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3" fontId="4" fillId="2" borderId="18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/>
    </xf>
    <xf numFmtId="3" fontId="4" fillId="2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3" fontId="22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/>
    </xf>
    <xf numFmtId="3" fontId="5" fillId="2" borderId="2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8" xfId="15" applyNumberFormat="1" applyFont="1" applyBorder="1" applyAlignment="1">
      <alignment horizontal="right" vertical="top"/>
    </xf>
    <xf numFmtId="175" fontId="5" fillId="0" borderId="8" xfId="15" applyNumberFormat="1" applyFont="1" applyBorder="1" applyAlignment="1">
      <alignment vertical="top"/>
    </xf>
    <xf numFmtId="0" fontId="5" fillId="0" borderId="0" xfId="0" applyFont="1" applyAlignment="1">
      <alignment horizontal="right"/>
    </xf>
    <xf numFmtId="0" fontId="4" fillId="2" borderId="0" xfId="0" applyFont="1" applyFill="1" applyBorder="1" applyAlignment="1">
      <alignment horizontal="left"/>
    </xf>
    <xf numFmtId="0" fontId="12" fillId="2" borderId="2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20" fillId="2" borderId="0" xfId="0" applyFont="1" applyFill="1" applyBorder="1" applyAlignment="1">
      <alignment/>
    </xf>
    <xf numFmtId="41" fontId="14" fillId="2" borderId="0" xfId="0" applyNumberFormat="1" applyFont="1" applyFill="1" applyBorder="1" applyAlignment="1">
      <alignment horizontal="right"/>
    </xf>
    <xf numFmtId="41" fontId="14" fillId="2" borderId="8" xfId="0" applyNumberFormat="1" applyFont="1" applyFill="1" applyBorder="1" applyAlignment="1">
      <alignment horizontal="right"/>
    </xf>
    <xf numFmtId="41" fontId="20" fillId="2" borderId="21" xfId="0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7" xfId="0" applyFont="1" applyBorder="1" applyAlignment="1">
      <alignment horizontal="center"/>
    </xf>
    <xf numFmtId="182" fontId="29" fillId="0" borderId="8" xfId="0" applyNumberFormat="1" applyFont="1" applyBorder="1" applyAlignment="1">
      <alignment horizontal="center" wrapText="1"/>
    </xf>
    <xf numFmtId="182" fontId="29" fillId="0" borderId="7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 quotePrefix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 wrapText="1"/>
    </xf>
    <xf numFmtId="3" fontId="20" fillId="0" borderId="13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3" fontId="31" fillId="0" borderId="12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37" fontId="20" fillId="0" borderId="13" xfId="0" applyNumberFormat="1" applyFont="1" applyBorder="1" applyAlignment="1">
      <alignment/>
    </xf>
    <xf numFmtId="2" fontId="5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7" fontId="4" fillId="0" borderId="8" xfId="15" applyNumberFormat="1" applyFont="1" applyBorder="1" applyAlignment="1">
      <alignment horizontal="right" vertical="top"/>
    </xf>
    <xf numFmtId="173" fontId="5" fillId="0" borderId="8" xfId="15" applyNumberFormat="1" applyFont="1" applyBorder="1" applyAlignment="1">
      <alignment vertical="top"/>
    </xf>
    <xf numFmtId="173" fontId="5" fillId="0" borderId="9" xfId="15" applyNumberFormat="1" applyFont="1" applyBorder="1" applyAlignment="1">
      <alignment vertical="top"/>
    </xf>
    <xf numFmtId="173" fontId="5" fillId="0" borderId="8" xfId="15" applyNumberFormat="1" applyFont="1" applyBorder="1" applyAlignment="1">
      <alignment horizontal="right" vertical="top"/>
    </xf>
    <xf numFmtId="3" fontId="4" fillId="2" borderId="6" xfId="0" applyNumberFormat="1" applyFont="1" applyFill="1" applyBorder="1" applyAlignment="1" quotePrefix="1">
      <alignment horizontal="right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19" applyFont="1" applyFill="1" applyBorder="1">
      <alignment/>
      <protection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3" fontId="21" fillId="2" borderId="8" xfId="0" applyNumberFormat="1" applyFont="1" applyFill="1" applyBorder="1" applyAlignment="1">
      <alignment/>
    </xf>
    <xf numFmtId="3" fontId="27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21" fillId="2" borderId="20" xfId="0" applyNumberFormat="1" applyFont="1" applyFill="1" applyBorder="1" applyAlignment="1">
      <alignment/>
    </xf>
    <xf numFmtId="3" fontId="21" fillId="2" borderId="21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37" fontId="21" fillId="2" borderId="8" xfId="0" applyNumberFormat="1" applyFont="1" applyFill="1" applyBorder="1" applyAlignment="1">
      <alignment/>
    </xf>
    <xf numFmtId="3" fontId="34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37" fontId="27" fillId="2" borderId="9" xfId="0" applyNumberFormat="1" applyFont="1" applyFill="1" applyBorder="1" applyAlignment="1">
      <alignment/>
    </xf>
    <xf numFmtId="3" fontId="35" fillId="2" borderId="8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3" fontId="5" fillId="0" borderId="0" xfId="19" applyNumberFormat="1" applyFont="1" applyFill="1" applyBorder="1" applyAlignment="1">
      <alignment horizontal="left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182" fontId="29" fillId="0" borderId="6" xfId="0" applyNumberFormat="1" applyFont="1" applyBorder="1" applyAlignment="1">
      <alignment horizontal="center" wrapText="1"/>
    </xf>
    <xf numFmtId="182" fontId="29" fillId="0" borderId="2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85" fontId="8" fillId="0" borderId="7" xfId="0" applyNumberFormat="1" applyFont="1" applyBorder="1" applyAlignment="1">
      <alignment horizontal="center" vertical="center" wrapText="1"/>
    </xf>
    <xf numFmtId="185" fontId="4" fillId="0" borderId="9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182" fontId="5" fillId="2" borderId="17" xfId="0" applyNumberFormat="1" applyFont="1" applyFill="1" applyBorder="1" applyAlignment="1">
      <alignment horizontal="center"/>
    </xf>
    <xf numFmtId="182" fontId="5" fillId="2" borderId="19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3" fontId="6" fillId="2" borderId="20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7" fontId="4" fillId="2" borderId="20" xfId="0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right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3" fontId="4" fillId="2" borderId="6" xfId="0" applyNumberFormat="1" applyFont="1" applyFill="1" applyBorder="1" applyAlignment="1" quotePrefix="1">
      <alignment horizontal="right"/>
    </xf>
    <xf numFmtId="3" fontId="4" fillId="2" borderId="24" xfId="0" applyNumberFormat="1" applyFont="1" applyFill="1" applyBorder="1" applyAlignment="1" quotePrefix="1">
      <alignment horizontal="right"/>
    </xf>
    <xf numFmtId="3" fontId="5" fillId="2" borderId="6" xfId="0" applyNumberFormat="1" applyFont="1" applyFill="1" applyBorder="1" applyAlignment="1" quotePrefix="1">
      <alignment horizontal="right"/>
    </xf>
    <xf numFmtId="3" fontId="5" fillId="2" borderId="24" xfId="0" applyNumberFormat="1" applyFont="1" applyFill="1" applyBorder="1" applyAlignment="1" quotePrefix="1">
      <alignment horizontal="right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7" fontId="4" fillId="2" borderId="22" xfId="0" applyNumberFormat="1" applyFont="1" applyFill="1" applyBorder="1" applyAlignment="1">
      <alignment horizontal="right"/>
    </xf>
    <xf numFmtId="37" fontId="4" fillId="2" borderId="23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41" fontId="4" fillId="2" borderId="20" xfId="0" applyNumberFormat="1" applyFont="1" applyFill="1" applyBorder="1" applyAlignment="1">
      <alignment horizontal="right"/>
    </xf>
    <xf numFmtId="41" fontId="4" fillId="2" borderId="21" xfId="0" applyNumberFormat="1" applyFont="1" applyFill="1" applyBorder="1" applyAlignment="1">
      <alignment horizontal="right"/>
    </xf>
    <xf numFmtId="182" fontId="5" fillId="2" borderId="6" xfId="0" applyNumberFormat="1" applyFont="1" applyFill="1" applyBorder="1" applyAlignment="1">
      <alignment horizontal="center"/>
    </xf>
    <xf numFmtId="182" fontId="5" fillId="2" borderId="2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18" fillId="2" borderId="17" xfId="0" applyNumberFormat="1" applyFont="1" applyFill="1" applyBorder="1" applyAlignment="1">
      <alignment horizontal="right"/>
    </xf>
    <xf numFmtId="3" fontId="18" fillId="2" borderId="19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3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/>
    </xf>
    <xf numFmtId="3" fontId="5" fillId="2" borderId="2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3" fontId="27" fillId="2" borderId="17" xfId="0" applyNumberFormat="1" applyFont="1" applyFill="1" applyBorder="1" applyAlignment="1">
      <alignment horizontal="right"/>
    </xf>
    <xf numFmtId="3" fontId="27" fillId="2" borderId="19" xfId="0" applyNumberFormat="1" applyFont="1" applyFill="1" applyBorder="1" applyAlignment="1">
      <alignment horizontal="right"/>
    </xf>
    <xf numFmtId="3" fontId="27" fillId="2" borderId="22" xfId="0" applyNumberFormat="1" applyFont="1" applyFill="1" applyBorder="1" applyAlignment="1">
      <alignment horizontal="right"/>
    </xf>
    <xf numFmtId="3" fontId="27" fillId="2" borderId="23" xfId="0" applyNumberFormat="1" applyFont="1" applyFill="1" applyBorder="1" applyAlignment="1">
      <alignment horizontal="right"/>
    </xf>
    <xf numFmtId="3" fontId="27" fillId="2" borderId="20" xfId="0" applyNumberFormat="1" applyFont="1" applyFill="1" applyBorder="1" applyAlignment="1">
      <alignment horizontal="right"/>
    </xf>
    <xf numFmtId="3" fontId="27" fillId="2" borderId="2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ocao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h\Desktop\LCTT%20Vietfra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i CT"/>
      <sheetName val="QUI III"/>
      <sheetName val="QUI IV"/>
      <sheetName val="Quy 2"/>
      <sheetName val="Quy 3"/>
      <sheetName val="Quy 4"/>
      <sheetName val="TH Q2"/>
      <sheetName val="TH Q3"/>
      <sheetName val="TH Q4"/>
      <sheetName val="TK 1122 - c¶ n¨m"/>
      <sheetName val="TK 1122 - 3 quý"/>
      <sheetName val="so du vp"/>
      <sheetName val="Dieuchinh"/>
      <sheetName val="tong hop so du"/>
      <sheetName val="CDKT"/>
      <sheetName val="KQKD"/>
      <sheetName val=" LCTT "/>
      <sheetName val="thuyet minh"/>
      <sheetName val="tscd"/>
      <sheetName val="nguon von"/>
      <sheetName val="doi ung tien"/>
      <sheetName val="00000000"/>
    </sheetNames>
    <sheetDataSet>
      <sheetData sheetId="20">
        <row r="6">
          <cell r="C6">
            <v>0</v>
          </cell>
          <cell r="D6">
            <v>0</v>
          </cell>
          <cell r="E6" t="str">
            <v>01.04</v>
          </cell>
          <cell r="F6" t="str">
            <v>02.03</v>
          </cell>
        </row>
        <row r="7">
          <cell r="C7">
            <v>0</v>
          </cell>
          <cell r="D7">
            <v>0</v>
          </cell>
          <cell r="E7" t="str">
            <v>24.02</v>
          </cell>
          <cell r="F7" t="str">
            <v>23.03</v>
          </cell>
        </row>
        <row r="8">
          <cell r="C8">
            <v>0</v>
          </cell>
          <cell r="D8">
            <v>0</v>
          </cell>
          <cell r="E8" t="str">
            <v>24.01</v>
          </cell>
          <cell r="F8" t="str">
            <v>23.01</v>
          </cell>
        </row>
        <row r="9">
          <cell r="C9">
            <v>0</v>
          </cell>
          <cell r="D9">
            <v>0</v>
          </cell>
          <cell r="E9" t="str">
            <v>26.01</v>
          </cell>
        </row>
        <row r="10">
          <cell r="C10">
            <v>41470555618</v>
          </cell>
          <cell r="D10">
            <v>8022362</v>
          </cell>
          <cell r="E10" t="str">
            <v>01.02</v>
          </cell>
          <cell r="F10" t="str">
            <v>01.02</v>
          </cell>
        </row>
        <row r="11">
          <cell r="C11">
            <v>0</v>
          </cell>
          <cell r="D11">
            <v>0</v>
          </cell>
          <cell r="E11" t="str">
            <v>22.01</v>
          </cell>
        </row>
        <row r="12">
          <cell r="C12">
            <v>0</v>
          </cell>
          <cell r="D12">
            <v>316110752</v>
          </cell>
          <cell r="E12" t="str">
            <v>06.02</v>
          </cell>
          <cell r="F12" t="str">
            <v>02.01</v>
          </cell>
        </row>
        <row r="13">
          <cell r="C13">
            <v>0</v>
          </cell>
          <cell r="D13">
            <v>0</v>
          </cell>
          <cell r="E13" t="str">
            <v>02.02</v>
          </cell>
          <cell r="F13" t="str">
            <v>02.02</v>
          </cell>
        </row>
        <row r="14">
          <cell r="C14">
            <v>0</v>
          </cell>
          <cell r="D14">
            <v>0</v>
          </cell>
          <cell r="E14" t="str">
            <v>21.01</v>
          </cell>
          <cell r="F14" t="str">
            <v>21.01</v>
          </cell>
        </row>
        <row r="15">
          <cell r="C15">
            <v>0</v>
          </cell>
          <cell r="D15">
            <v>0</v>
          </cell>
          <cell r="F15" t="str">
            <v>21.02</v>
          </cell>
        </row>
        <row r="16">
          <cell r="C16">
            <v>0</v>
          </cell>
          <cell r="D16">
            <v>0</v>
          </cell>
          <cell r="F16" t="str">
            <v>22.02</v>
          </cell>
        </row>
        <row r="17">
          <cell r="C17">
            <v>7840272320</v>
          </cell>
          <cell r="D17">
            <v>36913785</v>
          </cell>
          <cell r="E17" t="str">
            <v>07.01</v>
          </cell>
          <cell r="F17" t="str">
            <v>07.01</v>
          </cell>
        </row>
        <row r="18">
          <cell r="C18">
            <v>0</v>
          </cell>
          <cell r="D18">
            <v>0</v>
          </cell>
          <cell r="E18" t="str">
            <v>06.11</v>
          </cell>
          <cell r="F18" t="str">
            <v>06.11</v>
          </cell>
        </row>
        <row r="19">
          <cell r="C19">
            <v>0</v>
          </cell>
          <cell r="D19">
            <v>0</v>
          </cell>
          <cell r="E19" t="str">
            <v>06.11</v>
          </cell>
          <cell r="F19" t="str">
            <v>06.11</v>
          </cell>
        </row>
        <row r="20">
          <cell r="C20">
            <v>0</v>
          </cell>
          <cell r="D20">
            <v>0</v>
          </cell>
          <cell r="E20" t="str">
            <v>06.11</v>
          </cell>
          <cell r="F20" t="str">
            <v>06.11</v>
          </cell>
        </row>
        <row r="21">
          <cell r="C21">
            <v>0</v>
          </cell>
          <cell r="D21">
            <v>0</v>
          </cell>
          <cell r="E21" t="str">
            <v>06.11</v>
          </cell>
          <cell r="F21" t="str">
            <v>06.11</v>
          </cell>
        </row>
        <row r="22">
          <cell r="C22">
            <v>0</v>
          </cell>
          <cell r="D22">
            <v>0</v>
          </cell>
          <cell r="E22" t="str">
            <v>06.11</v>
          </cell>
          <cell r="F22" t="str">
            <v>06.11</v>
          </cell>
        </row>
        <row r="23">
          <cell r="C23">
            <v>0</v>
          </cell>
          <cell r="D23">
            <v>0</v>
          </cell>
          <cell r="E23" t="str">
            <v>06.11</v>
          </cell>
          <cell r="F23" t="str">
            <v>06.11</v>
          </cell>
        </row>
        <row r="24">
          <cell r="C24">
            <v>0</v>
          </cell>
          <cell r="D24">
            <v>0</v>
          </cell>
          <cell r="F24" t="str">
            <v>41.02</v>
          </cell>
        </row>
        <row r="25">
          <cell r="C25">
            <v>0</v>
          </cell>
          <cell r="D25">
            <v>0</v>
          </cell>
          <cell r="F25" t="str">
            <v>42.02</v>
          </cell>
        </row>
        <row r="26">
          <cell r="C26">
            <v>0</v>
          </cell>
          <cell r="D26">
            <v>0</v>
          </cell>
          <cell r="E26" t="str">
            <v>06.11</v>
          </cell>
          <cell r="F26" t="str">
            <v>06.11</v>
          </cell>
        </row>
        <row r="27">
          <cell r="C27">
            <v>0</v>
          </cell>
          <cell r="D27">
            <v>0</v>
          </cell>
          <cell r="E27" t="str">
            <v>06.11</v>
          </cell>
          <cell r="F27" t="str">
            <v>06.11</v>
          </cell>
        </row>
        <row r="28">
          <cell r="C28">
            <v>0</v>
          </cell>
          <cell r="D28">
            <v>0</v>
          </cell>
          <cell r="E28" t="str">
            <v>01.06</v>
          </cell>
          <cell r="F28" t="str">
            <v>01.06</v>
          </cell>
        </row>
        <row r="29">
          <cell r="C29">
            <v>1292549165</v>
          </cell>
          <cell r="D29">
            <v>144028214</v>
          </cell>
          <cell r="E29" t="str">
            <v>01.06</v>
          </cell>
          <cell r="F29" t="str">
            <v>01.06</v>
          </cell>
        </row>
        <row r="30">
          <cell r="C30">
            <v>0</v>
          </cell>
          <cell r="D30">
            <v>0</v>
          </cell>
          <cell r="E30" t="str">
            <v>01.02</v>
          </cell>
          <cell r="F30" t="str">
            <v>01.02</v>
          </cell>
        </row>
        <row r="31">
          <cell r="C31">
            <v>0</v>
          </cell>
          <cell r="D31">
            <v>0</v>
          </cell>
          <cell r="E31" t="str">
            <v>07.01</v>
          </cell>
          <cell r="F31" t="str">
            <v>07.01</v>
          </cell>
        </row>
        <row r="32">
          <cell r="C32">
            <v>202840773</v>
          </cell>
          <cell r="D32">
            <v>2479381331</v>
          </cell>
          <cell r="E32" t="str">
            <v>06.05</v>
          </cell>
          <cell r="F32" t="str">
            <v>07.06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  <cell r="E34" t="str">
            <v>06.03</v>
          </cell>
          <cell r="F34" t="str">
            <v>07.04</v>
          </cell>
        </row>
        <row r="35">
          <cell r="C35">
            <v>0</v>
          </cell>
          <cell r="D35">
            <v>0</v>
          </cell>
          <cell r="E35" t="str">
            <v>02.01</v>
          </cell>
          <cell r="F35" t="str">
            <v>02.01</v>
          </cell>
        </row>
        <row r="36">
          <cell r="C36">
            <v>0</v>
          </cell>
          <cell r="D36">
            <v>0</v>
          </cell>
          <cell r="E36" t="str">
            <v>02.01</v>
          </cell>
          <cell r="F36" t="str">
            <v>02.01</v>
          </cell>
        </row>
        <row r="37">
          <cell r="C37">
            <v>0</v>
          </cell>
          <cell r="D37">
            <v>27261065</v>
          </cell>
          <cell r="E37" t="str">
            <v>02.01</v>
          </cell>
          <cell r="F37" t="str">
            <v>02.01</v>
          </cell>
        </row>
        <row r="38">
          <cell r="C38">
            <v>0</v>
          </cell>
          <cell r="D38">
            <v>0</v>
          </cell>
          <cell r="E38" t="str">
            <v>02.01</v>
          </cell>
          <cell r="F38" t="str">
            <v>02.01</v>
          </cell>
        </row>
        <row r="39">
          <cell r="C39">
            <v>0</v>
          </cell>
          <cell r="D39">
            <v>0</v>
          </cell>
          <cell r="E39" t="str">
            <v>02.01</v>
          </cell>
          <cell r="F39" t="str">
            <v>02.01</v>
          </cell>
        </row>
        <row r="40">
          <cell r="C40">
            <v>0</v>
          </cell>
          <cell r="D40">
            <v>0</v>
          </cell>
          <cell r="E40" t="str">
            <v>02.01</v>
          </cell>
          <cell r="F40" t="str">
            <v>02.01</v>
          </cell>
        </row>
        <row r="41">
          <cell r="C41">
            <v>0</v>
          </cell>
          <cell r="D41">
            <v>10000000000</v>
          </cell>
          <cell r="F41" t="str">
            <v>25.01</v>
          </cell>
        </row>
        <row r="42">
          <cell r="C42">
            <v>0</v>
          </cell>
          <cell r="D42">
            <v>0</v>
          </cell>
          <cell r="E42" t="str">
            <v>24.02</v>
          </cell>
          <cell r="F42" t="str">
            <v>23.03</v>
          </cell>
        </row>
        <row r="43">
          <cell r="C43">
            <v>0</v>
          </cell>
          <cell r="D43">
            <v>0</v>
          </cell>
          <cell r="E43" t="str">
            <v>26.01</v>
          </cell>
          <cell r="F43" t="str">
            <v>25.02</v>
          </cell>
        </row>
        <row r="44">
          <cell r="C44">
            <v>0</v>
          </cell>
          <cell r="D44">
            <v>0</v>
          </cell>
          <cell r="E44" t="str">
            <v>26.01</v>
          </cell>
          <cell r="F44" t="str">
            <v>21.03</v>
          </cell>
        </row>
        <row r="45">
          <cell r="C45">
            <v>0</v>
          </cell>
          <cell r="D45">
            <v>0</v>
          </cell>
          <cell r="E45" t="str">
            <v>24.01</v>
          </cell>
          <cell r="F45" t="str">
            <v>23.01</v>
          </cell>
        </row>
        <row r="46">
          <cell r="C46">
            <v>0</v>
          </cell>
          <cell r="D46">
            <v>7587866410</v>
          </cell>
          <cell r="F46" t="str">
            <v>21.01</v>
          </cell>
        </row>
        <row r="47">
          <cell r="C47">
            <v>0</v>
          </cell>
          <cell r="D47">
            <v>0</v>
          </cell>
          <cell r="F47" t="str">
            <v>21.02</v>
          </cell>
        </row>
        <row r="48">
          <cell r="C48">
            <v>0</v>
          </cell>
          <cell r="D48">
            <v>0</v>
          </cell>
          <cell r="E48" t="str">
            <v>02.02</v>
          </cell>
          <cell r="F48" t="str">
            <v>02.02</v>
          </cell>
        </row>
        <row r="49">
          <cell r="C49">
            <v>0</v>
          </cell>
          <cell r="D49">
            <v>0</v>
          </cell>
          <cell r="E49" t="str">
            <v>06.03</v>
          </cell>
          <cell r="F49" t="str">
            <v>07.04</v>
          </cell>
        </row>
        <row r="50">
          <cell r="C50">
            <v>0</v>
          </cell>
          <cell r="D50">
            <v>0</v>
          </cell>
          <cell r="E50" t="str">
            <v>33.03</v>
          </cell>
          <cell r="F50" t="str">
            <v>34.01</v>
          </cell>
        </row>
        <row r="51">
          <cell r="C51">
            <v>0</v>
          </cell>
          <cell r="D51">
            <v>0</v>
          </cell>
          <cell r="F51" t="str">
            <v>34.02</v>
          </cell>
        </row>
        <row r="52">
          <cell r="C52">
            <v>811618909</v>
          </cell>
          <cell r="D52">
            <v>8002207556</v>
          </cell>
          <cell r="E52" t="str">
            <v>02.02</v>
          </cell>
          <cell r="F52" t="str">
            <v>02.02</v>
          </cell>
        </row>
        <row r="53">
          <cell r="C53">
            <v>0</v>
          </cell>
          <cell r="D53">
            <v>0</v>
          </cell>
          <cell r="F53" t="str">
            <v>21.01</v>
          </cell>
        </row>
        <row r="54">
          <cell r="C54">
            <v>0</v>
          </cell>
          <cell r="D54">
            <v>0</v>
          </cell>
          <cell r="F54" t="str">
            <v>21.02</v>
          </cell>
        </row>
        <row r="55">
          <cell r="C55">
            <v>0</v>
          </cell>
          <cell r="D55">
            <v>3912104622</v>
          </cell>
          <cell r="E55" t="str">
            <v>01.01</v>
          </cell>
          <cell r="F55" t="str">
            <v>07.02</v>
          </cell>
        </row>
        <row r="56">
          <cell r="C56">
            <v>0</v>
          </cell>
          <cell r="D56">
            <v>0</v>
          </cell>
          <cell r="E56" t="str">
            <v>01.03</v>
          </cell>
          <cell r="F56" t="str">
            <v>07.02</v>
          </cell>
        </row>
        <row r="57">
          <cell r="C57">
            <v>0</v>
          </cell>
          <cell r="D57">
            <v>0</v>
          </cell>
          <cell r="E57" t="str">
            <v>01.06</v>
          </cell>
          <cell r="F57" t="str">
            <v>07.02</v>
          </cell>
        </row>
        <row r="58">
          <cell r="C58">
            <v>0</v>
          </cell>
          <cell r="D58">
            <v>0</v>
          </cell>
          <cell r="E58" t="str">
            <v>05.01</v>
          </cell>
        </row>
        <row r="59">
          <cell r="C59">
            <v>0</v>
          </cell>
          <cell r="D59">
            <v>0</v>
          </cell>
          <cell r="E59" t="str">
            <v>05.02</v>
          </cell>
        </row>
        <row r="60">
          <cell r="C60">
            <v>0</v>
          </cell>
          <cell r="D60">
            <v>0</v>
          </cell>
          <cell r="F60" t="str">
            <v>07.02</v>
          </cell>
        </row>
        <row r="61">
          <cell r="C61">
            <v>0</v>
          </cell>
          <cell r="D61">
            <v>0</v>
          </cell>
          <cell r="F61" t="str">
            <v>07.02</v>
          </cell>
        </row>
        <row r="62">
          <cell r="C62">
            <v>26318925</v>
          </cell>
          <cell r="D62">
            <v>0</v>
          </cell>
          <cell r="E62" t="str">
            <v>07.02</v>
          </cell>
          <cell r="F62" t="str">
            <v>07.02</v>
          </cell>
        </row>
        <row r="63">
          <cell r="C63">
            <v>4640857</v>
          </cell>
          <cell r="D63">
            <v>5559135142</v>
          </cell>
          <cell r="E63" t="str">
            <v>03.01</v>
          </cell>
          <cell r="F63" t="str">
            <v>03.01</v>
          </cell>
        </row>
        <row r="64">
          <cell r="C64">
            <v>0</v>
          </cell>
          <cell r="D64">
            <v>2134916754</v>
          </cell>
          <cell r="E64" t="str">
            <v>03.01</v>
          </cell>
          <cell r="F64" t="str">
            <v>03.01</v>
          </cell>
        </row>
        <row r="65">
          <cell r="C65">
            <v>0</v>
          </cell>
          <cell r="D65">
            <v>0</v>
          </cell>
          <cell r="E65" t="str">
            <v>04.02</v>
          </cell>
          <cell r="F65" t="str">
            <v>04.02</v>
          </cell>
        </row>
        <row r="66">
          <cell r="C66">
            <v>0</v>
          </cell>
          <cell r="D66">
            <v>907163300</v>
          </cell>
          <cell r="E66" t="str">
            <v>04.03</v>
          </cell>
          <cell r="F66" t="str">
            <v>04.03</v>
          </cell>
        </row>
        <row r="67">
          <cell r="C67">
            <v>619284130</v>
          </cell>
          <cell r="D67">
            <v>9335814968</v>
          </cell>
          <cell r="E67" t="str">
            <v>06.11</v>
          </cell>
          <cell r="F67" t="str">
            <v>07.11</v>
          </cell>
        </row>
        <row r="68">
          <cell r="C68">
            <v>0</v>
          </cell>
          <cell r="D68">
            <v>0</v>
          </cell>
          <cell r="E68" t="str">
            <v>07.11</v>
          </cell>
          <cell r="F68" t="str">
            <v>07.11</v>
          </cell>
        </row>
        <row r="69">
          <cell r="C69">
            <v>0</v>
          </cell>
          <cell r="D69">
            <v>0</v>
          </cell>
          <cell r="E69" t="str">
            <v>08.02</v>
          </cell>
          <cell r="F69" t="str">
            <v>08.02</v>
          </cell>
        </row>
        <row r="70">
          <cell r="C70">
            <v>0</v>
          </cell>
          <cell r="D70">
            <v>0</v>
          </cell>
          <cell r="E70" t="str">
            <v>07.11</v>
          </cell>
          <cell r="F70" t="str">
            <v>07.11</v>
          </cell>
        </row>
        <row r="71">
          <cell r="C71">
            <v>0</v>
          </cell>
          <cell r="D71">
            <v>0</v>
          </cell>
          <cell r="E71" t="str">
            <v>07.11</v>
          </cell>
          <cell r="F71" t="str">
            <v>07.11</v>
          </cell>
        </row>
        <row r="72">
          <cell r="C72">
            <v>0</v>
          </cell>
          <cell r="D72">
            <v>0</v>
          </cell>
          <cell r="E72" t="str">
            <v>06.11</v>
          </cell>
          <cell r="F72" t="str">
            <v>07.11</v>
          </cell>
        </row>
        <row r="73">
          <cell r="C73">
            <v>0</v>
          </cell>
          <cell r="D73">
            <v>0</v>
          </cell>
          <cell r="E73" t="str">
            <v>41.01</v>
          </cell>
        </row>
        <row r="74">
          <cell r="C74">
            <v>0</v>
          </cell>
          <cell r="D74">
            <v>0</v>
          </cell>
          <cell r="E74" t="str">
            <v>42.01</v>
          </cell>
        </row>
        <row r="75">
          <cell r="C75">
            <v>0</v>
          </cell>
          <cell r="D75">
            <v>0</v>
          </cell>
          <cell r="E75" t="str">
            <v>07.11</v>
          </cell>
          <cell r="F75" t="str">
            <v>07.11</v>
          </cell>
        </row>
        <row r="76">
          <cell r="C76">
            <v>0</v>
          </cell>
          <cell r="D76">
            <v>0</v>
          </cell>
          <cell r="E76" t="str">
            <v>01.01</v>
          </cell>
          <cell r="F76" t="str">
            <v>01.01</v>
          </cell>
        </row>
        <row r="77">
          <cell r="C77">
            <v>0</v>
          </cell>
          <cell r="D77">
            <v>0</v>
          </cell>
          <cell r="E77" t="str">
            <v>01.05</v>
          </cell>
          <cell r="F77" t="str">
            <v>01.05</v>
          </cell>
        </row>
        <row r="78">
          <cell r="C78">
            <v>0</v>
          </cell>
          <cell r="D78">
            <v>0</v>
          </cell>
          <cell r="E78" t="str">
            <v>01.01</v>
          </cell>
          <cell r="F78" t="str">
            <v>01.01</v>
          </cell>
        </row>
        <row r="79">
          <cell r="C79">
            <v>0</v>
          </cell>
          <cell r="D79">
            <v>0</v>
          </cell>
          <cell r="E79" t="str">
            <v>08.01</v>
          </cell>
          <cell r="F79" t="str">
            <v>08.01</v>
          </cell>
        </row>
        <row r="80">
          <cell r="C80">
            <v>313152512</v>
          </cell>
          <cell r="D80">
            <v>16162465191</v>
          </cell>
          <cell r="E80" t="str">
            <v>02.02</v>
          </cell>
          <cell r="F80" t="str">
            <v>02.02</v>
          </cell>
        </row>
        <row r="81">
          <cell r="C81">
            <v>0</v>
          </cell>
          <cell r="D81">
            <v>0</v>
          </cell>
          <cell r="E81" t="str">
            <v>02.02</v>
          </cell>
          <cell r="F81" t="str">
            <v>02.02</v>
          </cell>
        </row>
        <row r="82">
          <cell r="C82">
            <v>0</v>
          </cell>
          <cell r="D82">
            <v>0</v>
          </cell>
          <cell r="E82" t="str">
            <v>02.02</v>
          </cell>
          <cell r="F82" t="str">
            <v>02.02</v>
          </cell>
        </row>
        <row r="83">
          <cell r="C83">
            <v>0</v>
          </cell>
          <cell r="D83">
            <v>0</v>
          </cell>
          <cell r="E83" t="str">
            <v>01.06</v>
          </cell>
          <cell r="F83" t="str">
            <v>01.06</v>
          </cell>
        </row>
        <row r="84">
          <cell r="C84">
            <v>0</v>
          </cell>
          <cell r="D84">
            <v>0</v>
          </cell>
          <cell r="E84" t="str">
            <v>01.03</v>
          </cell>
          <cell r="F84" t="str">
            <v>01.03</v>
          </cell>
        </row>
        <row r="85">
          <cell r="C85">
            <v>0</v>
          </cell>
          <cell r="D85">
            <v>0</v>
          </cell>
          <cell r="E85" t="str">
            <v>06.01</v>
          </cell>
          <cell r="F85" t="str">
            <v>06.01</v>
          </cell>
        </row>
        <row r="86">
          <cell r="C86">
            <v>0</v>
          </cell>
          <cell r="D86">
            <v>0</v>
          </cell>
          <cell r="E86" t="str">
            <v>33.01</v>
          </cell>
          <cell r="F86" t="str">
            <v>34.02</v>
          </cell>
        </row>
        <row r="87">
          <cell r="C87">
            <v>0</v>
          </cell>
          <cell r="D87">
            <v>0</v>
          </cell>
          <cell r="E87" t="str">
            <v>33.02</v>
          </cell>
          <cell r="F87" t="str">
            <v>34.02</v>
          </cell>
        </row>
        <row r="88">
          <cell r="C88">
            <v>0</v>
          </cell>
          <cell r="D88">
            <v>0</v>
          </cell>
          <cell r="F88" t="str">
            <v>35.01</v>
          </cell>
        </row>
        <row r="89">
          <cell r="C89">
            <v>0</v>
          </cell>
          <cell r="D89">
            <v>0</v>
          </cell>
          <cell r="E89" t="str">
            <v>06.03</v>
          </cell>
          <cell r="F89" t="str">
            <v>07.04</v>
          </cell>
        </row>
        <row r="90">
          <cell r="C90">
            <v>0</v>
          </cell>
          <cell r="D90">
            <v>0</v>
          </cell>
          <cell r="E90" t="str">
            <v>31.01</v>
          </cell>
          <cell r="F90" t="str">
            <v>31.01</v>
          </cell>
        </row>
        <row r="91">
          <cell r="C91">
            <v>0</v>
          </cell>
          <cell r="D91">
            <v>0</v>
          </cell>
          <cell r="E91" t="str">
            <v>61</v>
          </cell>
          <cell r="F91" t="str">
            <v>61</v>
          </cell>
        </row>
        <row r="92">
          <cell r="C92">
            <v>0</v>
          </cell>
          <cell r="D92">
            <v>0</v>
          </cell>
          <cell r="E92" t="str">
            <v>07.01</v>
          </cell>
          <cell r="F92" t="str">
            <v>07.01</v>
          </cell>
        </row>
        <row r="93">
          <cell r="C93">
            <v>0</v>
          </cell>
          <cell r="D93">
            <v>270200000</v>
          </cell>
          <cell r="E93" t="str">
            <v>06.04</v>
          </cell>
          <cell r="F93" t="str">
            <v>07.05</v>
          </cell>
        </row>
        <row r="94">
          <cell r="C94">
            <v>264000</v>
          </cell>
          <cell r="D94">
            <v>62509901</v>
          </cell>
          <cell r="E94" t="str">
            <v>06.04</v>
          </cell>
          <cell r="F94" t="str">
            <v>07.05</v>
          </cell>
        </row>
        <row r="95">
          <cell r="C95">
            <v>0</v>
          </cell>
          <cell r="D95">
            <v>0</v>
          </cell>
          <cell r="E95" t="str">
            <v>31.01</v>
          </cell>
          <cell r="F95" t="str">
            <v>31.01</v>
          </cell>
        </row>
        <row r="96">
          <cell r="C96">
            <v>0</v>
          </cell>
          <cell r="D96">
            <v>0</v>
          </cell>
          <cell r="E96" t="str">
            <v>06.11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  <cell r="E98" t="str">
            <v>01.01</v>
          </cell>
          <cell r="F98" t="str">
            <v>01.01</v>
          </cell>
        </row>
        <row r="99">
          <cell r="C99">
            <v>0</v>
          </cell>
          <cell r="D99">
            <v>0</v>
          </cell>
          <cell r="E99" t="str">
            <v>01.01</v>
          </cell>
          <cell r="F99" t="str">
            <v>01.01</v>
          </cell>
        </row>
        <row r="100">
          <cell r="C100">
            <v>0</v>
          </cell>
          <cell r="D100">
            <v>0</v>
          </cell>
          <cell r="E100" t="str">
            <v>01.01</v>
          </cell>
          <cell r="F100" t="str">
            <v>01.01</v>
          </cell>
        </row>
        <row r="101">
          <cell r="C101">
            <v>0</v>
          </cell>
          <cell r="D101">
            <v>0</v>
          </cell>
          <cell r="E101" t="str">
            <v>01.01</v>
          </cell>
          <cell r="F101" t="str">
            <v>01.01</v>
          </cell>
        </row>
        <row r="102">
          <cell r="C102">
            <v>6598444675</v>
          </cell>
          <cell r="D102">
            <v>0</v>
          </cell>
          <cell r="E102" t="str">
            <v>27.02</v>
          </cell>
          <cell r="F102" t="str">
            <v>27.02</v>
          </cell>
        </row>
        <row r="103">
          <cell r="C103">
            <v>0</v>
          </cell>
          <cell r="D103">
            <v>0</v>
          </cell>
          <cell r="E103" t="str">
            <v>01.04</v>
          </cell>
          <cell r="F103" t="str">
            <v>01.04</v>
          </cell>
        </row>
        <row r="104">
          <cell r="C104">
            <v>0</v>
          </cell>
          <cell r="D104">
            <v>0</v>
          </cell>
          <cell r="E104" t="str">
            <v>22.01</v>
          </cell>
        </row>
        <row r="105">
          <cell r="C105">
            <v>0</v>
          </cell>
          <cell r="D105">
            <v>0</v>
          </cell>
          <cell r="E105" t="str">
            <v>27.01</v>
          </cell>
        </row>
        <row r="106">
          <cell r="C106">
            <v>0</v>
          </cell>
          <cell r="D106">
            <v>0</v>
          </cell>
          <cell r="E106" t="str">
            <v>27.03</v>
          </cell>
        </row>
        <row r="107">
          <cell r="C107">
            <v>0</v>
          </cell>
          <cell r="D107">
            <v>0</v>
          </cell>
          <cell r="E107" t="str">
            <v>27.04</v>
          </cell>
        </row>
        <row r="108">
          <cell r="C108">
            <v>0</v>
          </cell>
          <cell r="D108">
            <v>0</v>
          </cell>
          <cell r="E108" t="str">
            <v>01.05</v>
          </cell>
          <cell r="F108" t="str">
            <v>01.05</v>
          </cell>
        </row>
        <row r="109">
          <cell r="C109">
            <v>0</v>
          </cell>
          <cell r="D109">
            <v>0</v>
          </cell>
          <cell r="E109" t="str">
            <v>01.05</v>
          </cell>
          <cell r="F109" t="str">
            <v>01.05</v>
          </cell>
        </row>
        <row r="110">
          <cell r="C110">
            <v>0</v>
          </cell>
          <cell r="D110">
            <v>0</v>
          </cell>
          <cell r="E110" t="str">
            <v>01.05</v>
          </cell>
          <cell r="F110" t="str">
            <v>01.05</v>
          </cell>
        </row>
        <row r="111">
          <cell r="C111">
            <v>0</v>
          </cell>
          <cell r="D111">
            <v>0</v>
          </cell>
          <cell r="E111" t="str">
            <v>04.01</v>
          </cell>
          <cell r="F111" t="str">
            <v>04.01</v>
          </cell>
        </row>
        <row r="112">
          <cell r="C112">
            <v>0</v>
          </cell>
          <cell r="D112">
            <v>0</v>
          </cell>
          <cell r="E112" t="str">
            <v>01.04</v>
          </cell>
          <cell r="F112" t="str">
            <v>01.04</v>
          </cell>
        </row>
        <row r="113">
          <cell r="C113">
            <v>0</v>
          </cell>
          <cell r="D113">
            <v>0</v>
          </cell>
          <cell r="F113" t="str">
            <v>22.02</v>
          </cell>
        </row>
        <row r="114">
          <cell r="C114">
            <v>263750</v>
          </cell>
          <cell r="D114">
            <v>5783697554</v>
          </cell>
          <cell r="E114" t="str">
            <v>02.01</v>
          </cell>
          <cell r="F114" t="str">
            <v>02.01</v>
          </cell>
        </row>
        <row r="115">
          <cell r="C115">
            <v>0</v>
          </cell>
          <cell r="D115">
            <v>0</v>
          </cell>
          <cell r="E115" t="str">
            <v>02.01</v>
          </cell>
          <cell r="F115" t="str">
            <v>02.01</v>
          </cell>
        </row>
        <row r="116">
          <cell r="C116">
            <v>0</v>
          </cell>
          <cell r="D116">
            <v>829651098</v>
          </cell>
          <cell r="E116" t="str">
            <v>02.01</v>
          </cell>
          <cell r="F116" t="str">
            <v>02.01</v>
          </cell>
        </row>
        <row r="117">
          <cell r="C117">
            <v>0</v>
          </cell>
          <cell r="D117">
            <v>0</v>
          </cell>
          <cell r="E117" t="str">
            <v>06.01</v>
          </cell>
        </row>
        <row r="118">
          <cell r="C118">
            <v>0</v>
          </cell>
          <cell r="D118">
            <v>0</v>
          </cell>
          <cell r="E118" t="str">
            <v>22.01</v>
          </cell>
        </row>
        <row r="119">
          <cell r="C119">
            <v>0</v>
          </cell>
          <cell r="D119">
            <v>0</v>
          </cell>
          <cell r="E119" t="str">
            <v>07.01</v>
          </cell>
        </row>
        <row r="120">
          <cell r="C120">
            <v>0</v>
          </cell>
          <cell r="D120">
            <v>0</v>
          </cell>
          <cell r="F120" t="str">
            <v>22.02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9"/>
  <sheetViews>
    <sheetView tabSelected="1" workbookViewId="0" topLeftCell="A1">
      <selection activeCell="D14" sqref="D14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  <col min="6" max="6" width="13.8984375" style="4" hidden="1" customWidth="1"/>
    <col min="7" max="7" width="13.5" style="4" hidden="1" customWidth="1"/>
    <col min="8" max="8" width="14.3984375" style="4" hidden="1" customWidth="1"/>
    <col min="9" max="9" width="16.19921875" style="4" hidden="1" customWidth="1"/>
    <col min="10" max="15" width="0" style="4" hidden="1" customWidth="1"/>
    <col min="16" max="16" width="10.8984375" style="0" bestFit="1" customWidth="1"/>
  </cols>
  <sheetData>
    <row r="1" spans="1:5" ht="30" customHeight="1">
      <c r="A1" s="307" t="s">
        <v>603</v>
      </c>
      <c r="B1" s="251"/>
      <c r="C1" s="251"/>
      <c r="D1" s="380" t="s">
        <v>617</v>
      </c>
      <c r="E1" s="381"/>
    </row>
    <row r="2" spans="1:6" ht="30.75" customHeight="1">
      <c r="A2" s="305" t="s">
        <v>602</v>
      </c>
      <c r="B2" s="29"/>
      <c r="C2" s="40"/>
      <c r="D2" s="251" t="s">
        <v>634</v>
      </c>
      <c r="E2" s="251"/>
      <c r="F2" s="251"/>
    </row>
    <row r="3" spans="1:5" ht="22.5">
      <c r="A3" s="386"/>
      <c r="B3" s="386"/>
      <c r="C3" s="386"/>
      <c r="D3" s="386"/>
      <c r="E3" s="386"/>
    </row>
    <row r="4" spans="1:5" ht="22.5">
      <c r="A4" s="386" t="s">
        <v>604</v>
      </c>
      <c r="B4" s="386"/>
      <c r="C4" s="386"/>
      <c r="D4" s="386"/>
      <c r="E4" s="386"/>
    </row>
    <row r="5" spans="1:5" ht="15.75" customHeight="1">
      <c r="A5" s="29"/>
      <c r="B5" s="29"/>
      <c r="C5" s="384"/>
      <c r="D5" s="384"/>
      <c r="E5" s="384"/>
    </row>
    <row r="6" spans="1:5" ht="15.75">
      <c r="A6" s="67" t="s">
        <v>5</v>
      </c>
      <c r="B6" s="68" t="s">
        <v>216</v>
      </c>
      <c r="C6" s="68" t="s">
        <v>188</v>
      </c>
      <c r="D6" s="69" t="s">
        <v>616</v>
      </c>
      <c r="E6" s="70">
        <v>40544</v>
      </c>
    </row>
    <row r="7" spans="1:5" ht="15.75">
      <c r="A7" s="317" t="s">
        <v>637</v>
      </c>
      <c r="B7" s="71"/>
      <c r="C7" s="71"/>
      <c r="D7" s="71"/>
      <c r="E7" s="71"/>
    </row>
    <row r="8" spans="1:5" ht="15.75">
      <c r="A8" s="126" t="s">
        <v>638</v>
      </c>
      <c r="B8" s="72">
        <v>100</v>
      </c>
      <c r="C8" s="73"/>
      <c r="D8" s="74">
        <f>D9+D12+D15+D22+D25</f>
        <v>149628069917</v>
      </c>
      <c r="E8" s="74">
        <f>E9+E12+E15+E22+E25</f>
        <v>102636707798</v>
      </c>
    </row>
    <row r="9" spans="1:5" ht="15.75">
      <c r="A9" s="75" t="s">
        <v>217</v>
      </c>
      <c r="B9" s="76">
        <v>110</v>
      </c>
      <c r="C9" s="77"/>
      <c r="D9" s="78">
        <f>SUM(D10+D11)</f>
        <v>92501265887</v>
      </c>
      <c r="E9" s="78">
        <f>SUM(E10+E11)</f>
        <v>50458586375</v>
      </c>
    </row>
    <row r="10" spans="1:5" ht="15.75">
      <c r="A10" s="79" t="s">
        <v>218</v>
      </c>
      <c r="B10" s="80">
        <v>111</v>
      </c>
      <c r="C10" s="81">
        <v>1</v>
      </c>
      <c r="D10" s="82">
        <f>2157958682+90343307205</f>
        <v>92501265887</v>
      </c>
      <c r="E10" s="82">
        <v>43698986375</v>
      </c>
    </row>
    <row r="11" spans="1:5" ht="15.75">
      <c r="A11" s="79" t="s">
        <v>219</v>
      </c>
      <c r="B11" s="80">
        <v>112</v>
      </c>
      <c r="C11" s="81"/>
      <c r="D11" s="82"/>
      <c r="E11" s="82">
        <v>6759600000</v>
      </c>
    </row>
    <row r="12" spans="1:5" ht="15.75">
      <c r="A12" s="75" t="s">
        <v>220</v>
      </c>
      <c r="B12" s="76">
        <v>120</v>
      </c>
      <c r="C12" s="77"/>
      <c r="D12" s="78">
        <f>SUM(D13:D14)</f>
        <v>0</v>
      </c>
      <c r="E12" s="78">
        <f>SUM(E13:E14)</f>
        <v>0</v>
      </c>
    </row>
    <row r="13" spans="1:5" ht="15.75">
      <c r="A13" s="79" t="s">
        <v>221</v>
      </c>
      <c r="B13" s="80">
        <v>121</v>
      </c>
      <c r="C13" s="81">
        <v>2</v>
      </c>
      <c r="D13" s="82"/>
      <c r="E13" s="82"/>
    </row>
    <row r="14" spans="1:5" ht="15.75">
      <c r="A14" s="79" t="s">
        <v>222</v>
      </c>
      <c r="B14" s="80">
        <v>129</v>
      </c>
      <c r="C14" s="81"/>
      <c r="D14" s="82"/>
      <c r="E14" s="82"/>
    </row>
    <row r="15" spans="1:5" ht="15.75">
      <c r="A15" s="75" t="s">
        <v>223</v>
      </c>
      <c r="B15" s="76">
        <v>130</v>
      </c>
      <c r="C15" s="77"/>
      <c r="D15" s="78">
        <f>SUM(D16:D21)</f>
        <v>39122929143</v>
      </c>
      <c r="E15" s="78">
        <f>SUM(E16:E21)</f>
        <v>35696573914</v>
      </c>
    </row>
    <row r="16" spans="1:5" ht="15.75">
      <c r="A16" s="79" t="s">
        <v>224</v>
      </c>
      <c r="B16" s="80">
        <v>131</v>
      </c>
      <c r="C16" s="81">
        <v>3</v>
      </c>
      <c r="D16" s="83">
        <v>16483023911</v>
      </c>
      <c r="E16" s="82">
        <v>12196755024</v>
      </c>
    </row>
    <row r="17" spans="1:5" ht="15.75">
      <c r="A17" s="79" t="s">
        <v>225</v>
      </c>
      <c r="B17" s="80">
        <v>132</v>
      </c>
      <c r="C17" s="81">
        <v>3</v>
      </c>
      <c r="D17" s="83">
        <v>13821938719</v>
      </c>
      <c r="E17" s="82">
        <v>11151288671</v>
      </c>
    </row>
    <row r="18" spans="1:5" ht="15.75">
      <c r="A18" s="79" t="s">
        <v>226</v>
      </c>
      <c r="B18" s="80">
        <v>133</v>
      </c>
      <c r="C18" s="81"/>
      <c r="D18" s="83"/>
      <c r="E18" s="82"/>
    </row>
    <row r="19" spans="1:5" ht="15.75">
      <c r="A19" s="79" t="s">
        <v>227</v>
      </c>
      <c r="B19" s="80">
        <v>134</v>
      </c>
      <c r="C19" s="81"/>
      <c r="D19" s="83"/>
      <c r="E19" s="82"/>
    </row>
    <row r="20" spans="1:5" ht="15.75">
      <c r="A20" s="79" t="s">
        <v>228</v>
      </c>
      <c r="B20" s="80">
        <v>135</v>
      </c>
      <c r="C20" s="81">
        <v>3</v>
      </c>
      <c r="D20" s="83">
        <f>9678964854-724648901+78100560</f>
        <v>9032416513</v>
      </c>
      <c r="E20" s="82">
        <v>12562980219</v>
      </c>
    </row>
    <row r="21" spans="1:5" ht="15.75">
      <c r="A21" s="79" t="s">
        <v>229</v>
      </c>
      <c r="B21" s="80">
        <v>139</v>
      </c>
      <c r="C21" s="81">
        <v>3</v>
      </c>
      <c r="D21" s="84">
        <v>-214450000</v>
      </c>
      <c r="E21" s="85">
        <v>-214450000</v>
      </c>
    </row>
    <row r="22" spans="1:5" ht="15.75">
      <c r="A22" s="75" t="s">
        <v>230</v>
      </c>
      <c r="B22" s="76">
        <v>140</v>
      </c>
      <c r="C22" s="77"/>
      <c r="D22" s="86">
        <f>SUM(D23:D24)</f>
        <v>0</v>
      </c>
      <c r="E22" s="86">
        <f>SUM(E23:E24)</f>
        <v>0</v>
      </c>
    </row>
    <row r="23" spans="1:5" ht="15.75">
      <c r="A23" s="79" t="s">
        <v>231</v>
      </c>
      <c r="B23" s="80">
        <v>141</v>
      </c>
      <c r="C23" s="81"/>
      <c r="D23" s="82"/>
      <c r="E23" s="82"/>
    </row>
    <row r="24" spans="1:5" ht="15.75">
      <c r="A24" s="79" t="s">
        <v>232</v>
      </c>
      <c r="B24" s="80">
        <v>149</v>
      </c>
      <c r="C24" s="81"/>
      <c r="D24" s="84"/>
      <c r="E24" s="84"/>
    </row>
    <row r="25" spans="1:5" ht="15.75">
      <c r="A25" s="87" t="s">
        <v>233</v>
      </c>
      <c r="B25" s="88">
        <v>150</v>
      </c>
      <c r="C25" s="89"/>
      <c r="D25" s="90">
        <f>SUM(D26:D29)</f>
        <v>18003874887</v>
      </c>
      <c r="E25" s="90">
        <f>SUM(E26:E29)</f>
        <v>16481547509</v>
      </c>
    </row>
    <row r="26" spans="1:5" ht="15.75">
      <c r="A26" s="79" t="s">
        <v>234</v>
      </c>
      <c r="B26" s="80">
        <v>151</v>
      </c>
      <c r="C26" s="81"/>
      <c r="D26" s="82">
        <v>5521306687</v>
      </c>
      <c r="E26" s="82">
        <v>8644529940</v>
      </c>
    </row>
    <row r="27" spans="1:5" ht="15.75">
      <c r="A27" s="79" t="s">
        <v>235</v>
      </c>
      <c r="B27" s="80">
        <v>152</v>
      </c>
      <c r="C27" s="81">
        <v>4</v>
      </c>
      <c r="D27" s="83">
        <f>26104028+9360488721-5399556355</f>
        <v>3987036394</v>
      </c>
      <c r="E27" s="82">
        <v>3970567983</v>
      </c>
    </row>
    <row r="28" spans="1:5" ht="15.75">
      <c r="A28" s="79" t="s">
        <v>236</v>
      </c>
      <c r="B28" s="80">
        <v>154</v>
      </c>
      <c r="C28" s="81">
        <v>4</v>
      </c>
      <c r="D28" s="82"/>
      <c r="E28" s="82">
        <v>76885108</v>
      </c>
    </row>
    <row r="29" spans="1:7" ht="15.75">
      <c r="A29" s="79" t="s">
        <v>237</v>
      </c>
      <c r="B29" s="80">
        <v>158</v>
      </c>
      <c r="C29" s="81">
        <v>3</v>
      </c>
      <c r="D29" s="82">
        <f>7955781759-63314577+603064624</f>
        <v>8495531806</v>
      </c>
      <c r="E29" s="82">
        <v>3789564478</v>
      </c>
      <c r="G29" s="9"/>
    </row>
    <row r="30" spans="1:5" ht="15.75">
      <c r="A30" s="79"/>
      <c r="B30" s="80"/>
      <c r="C30" s="81"/>
      <c r="D30" s="82"/>
      <c r="E30" s="82"/>
    </row>
    <row r="31" spans="1:5" ht="15.75">
      <c r="A31" s="75" t="s">
        <v>238</v>
      </c>
      <c r="B31" s="76">
        <v>200</v>
      </c>
      <c r="C31" s="77"/>
      <c r="D31" s="78">
        <f>D32+D37+D48+D51+D56</f>
        <v>474831039653</v>
      </c>
      <c r="E31" s="78">
        <f>E32+E37+E48+E51+E56</f>
        <v>480885150486</v>
      </c>
    </row>
    <row r="32" spans="1:15" s="3" customFormat="1" ht="15.75">
      <c r="A32" s="75" t="s">
        <v>239</v>
      </c>
      <c r="B32" s="76">
        <v>210</v>
      </c>
      <c r="C32" s="77"/>
      <c r="D32" s="78">
        <f>SUM(D33:D36)</f>
        <v>0</v>
      </c>
      <c r="E32" s="78">
        <f>SUM(E33:E36)</f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5" ht="15.75">
      <c r="A33" s="79" t="s">
        <v>240</v>
      </c>
      <c r="B33" s="80">
        <v>211</v>
      </c>
      <c r="C33" s="81"/>
      <c r="D33" s="82"/>
      <c r="E33" s="82"/>
    </row>
    <row r="34" spans="1:5" ht="15.75">
      <c r="A34" s="79" t="s">
        <v>241</v>
      </c>
      <c r="B34" s="80">
        <v>212</v>
      </c>
      <c r="C34" s="81"/>
      <c r="D34" s="82"/>
      <c r="E34" s="82"/>
    </row>
    <row r="35" spans="1:5" ht="15.75">
      <c r="A35" s="79" t="s">
        <v>242</v>
      </c>
      <c r="B35" s="80">
        <v>213</v>
      </c>
      <c r="C35" s="81"/>
      <c r="D35" s="82"/>
      <c r="E35" s="82"/>
    </row>
    <row r="36" spans="1:5" ht="15.75">
      <c r="A36" s="79" t="s">
        <v>243</v>
      </c>
      <c r="B36" s="80">
        <v>219</v>
      </c>
      <c r="C36" s="81"/>
      <c r="D36" s="82"/>
      <c r="E36" s="82"/>
    </row>
    <row r="37" spans="1:5" ht="15.75">
      <c r="A37" s="75" t="s">
        <v>244</v>
      </c>
      <c r="B37" s="76">
        <v>220</v>
      </c>
      <c r="C37" s="77"/>
      <c r="D37" s="78">
        <f>D38+D41+D44+D47</f>
        <v>421969196344</v>
      </c>
      <c r="E37" s="78">
        <f>E38+E41+E44+E47</f>
        <v>428840007177</v>
      </c>
    </row>
    <row r="38" spans="1:5" ht="15.75">
      <c r="A38" s="79" t="s">
        <v>245</v>
      </c>
      <c r="B38" s="80">
        <v>221</v>
      </c>
      <c r="C38" s="81">
        <v>7</v>
      </c>
      <c r="D38" s="82">
        <f>D39+D40</f>
        <v>395104620657</v>
      </c>
      <c r="E38" s="82">
        <f>E39+E40</f>
        <v>404311643617</v>
      </c>
    </row>
    <row r="39" spans="1:5" ht="15.75">
      <c r="A39" s="79" t="s">
        <v>246</v>
      </c>
      <c r="B39" s="80">
        <v>222</v>
      </c>
      <c r="C39" s="81"/>
      <c r="D39" s="82">
        <v>552074004157</v>
      </c>
      <c r="E39" s="82">
        <v>551816551976</v>
      </c>
    </row>
    <row r="40" spans="1:5" ht="15.75">
      <c r="A40" s="79" t="s">
        <v>247</v>
      </c>
      <c r="B40" s="80">
        <v>223</v>
      </c>
      <c r="C40" s="91"/>
      <c r="D40" s="92">
        <v>-156969383500</v>
      </c>
      <c r="E40" s="92">
        <v>-147504908359</v>
      </c>
    </row>
    <row r="41" spans="1:5" ht="15.75">
      <c r="A41" s="79" t="s">
        <v>248</v>
      </c>
      <c r="B41" s="80">
        <v>224</v>
      </c>
      <c r="C41" s="81">
        <v>8</v>
      </c>
      <c r="D41" s="82"/>
      <c r="E41" s="82">
        <f>E42+E43</f>
        <v>0</v>
      </c>
    </row>
    <row r="42" spans="1:5" ht="15.75">
      <c r="A42" s="79" t="s">
        <v>246</v>
      </c>
      <c r="B42" s="80">
        <v>225</v>
      </c>
      <c r="C42" s="81"/>
      <c r="D42" s="82"/>
      <c r="E42" s="82"/>
    </row>
    <row r="43" spans="1:5" ht="15.75">
      <c r="A43" s="79" t="s">
        <v>247</v>
      </c>
      <c r="B43" s="80">
        <v>226</v>
      </c>
      <c r="C43" s="81"/>
      <c r="D43" s="82"/>
      <c r="E43" s="82"/>
    </row>
    <row r="44" spans="1:5" ht="15.75">
      <c r="A44" s="79" t="s">
        <v>249</v>
      </c>
      <c r="B44" s="80">
        <v>227</v>
      </c>
      <c r="C44" s="81">
        <v>9</v>
      </c>
      <c r="D44" s="82">
        <v>20684697914</v>
      </c>
      <c r="E44" s="82">
        <f>E45+E46</f>
        <v>20684697914</v>
      </c>
    </row>
    <row r="45" spans="1:5" ht="15.75">
      <c r="A45" s="79" t="s">
        <v>246</v>
      </c>
      <c r="B45" s="80">
        <v>228</v>
      </c>
      <c r="C45" s="81"/>
      <c r="D45" s="82">
        <v>20684697914</v>
      </c>
      <c r="E45" s="82">
        <v>20684697914</v>
      </c>
    </row>
    <row r="46" spans="1:5" ht="15.75">
      <c r="A46" s="79" t="s">
        <v>247</v>
      </c>
      <c r="B46" s="80">
        <v>229</v>
      </c>
      <c r="C46" s="81"/>
      <c r="D46" s="84"/>
      <c r="E46" s="84"/>
    </row>
    <row r="47" spans="1:5" ht="15.75">
      <c r="A47" s="79" t="s">
        <v>250</v>
      </c>
      <c r="B47" s="80">
        <v>230</v>
      </c>
      <c r="C47" s="81">
        <v>6</v>
      </c>
      <c r="D47" s="83">
        <f>18754894366-30229044-12544787549</f>
        <v>6179877773</v>
      </c>
      <c r="E47" s="82">
        <v>3843665646</v>
      </c>
    </row>
    <row r="48" spans="1:5" ht="21" customHeight="1">
      <c r="A48" s="75" t="s">
        <v>251</v>
      </c>
      <c r="B48" s="76">
        <v>240</v>
      </c>
      <c r="C48" s="81">
        <v>11</v>
      </c>
      <c r="D48" s="78">
        <f>D49+D50</f>
        <v>0</v>
      </c>
      <c r="E48" s="78">
        <f>E49+E50</f>
        <v>0</v>
      </c>
    </row>
    <row r="49" spans="1:5" ht="15.75">
      <c r="A49" s="79" t="s">
        <v>246</v>
      </c>
      <c r="B49" s="80">
        <v>241</v>
      </c>
      <c r="C49" s="81"/>
      <c r="D49" s="82"/>
      <c r="E49" s="82"/>
    </row>
    <row r="50" spans="1:5" ht="15.75">
      <c r="A50" s="79" t="s">
        <v>252</v>
      </c>
      <c r="B50" s="80">
        <v>242</v>
      </c>
      <c r="C50" s="81"/>
      <c r="D50" s="82"/>
      <c r="E50" s="82"/>
    </row>
    <row r="51" spans="1:5" ht="15.75">
      <c r="A51" s="75" t="s">
        <v>253</v>
      </c>
      <c r="B51" s="76">
        <v>250</v>
      </c>
      <c r="C51" s="81">
        <v>12</v>
      </c>
      <c r="D51" s="78">
        <f>SUM(D52:D55)</f>
        <v>52861843309</v>
      </c>
      <c r="E51" s="78">
        <f>SUM(E52:E55)</f>
        <v>52045143309</v>
      </c>
    </row>
    <row r="52" spans="1:5" ht="15.75">
      <c r="A52" s="79" t="s">
        <v>254</v>
      </c>
      <c r="B52" s="80">
        <v>251</v>
      </c>
      <c r="C52" s="81"/>
      <c r="D52" s="82">
        <v>28732100000</v>
      </c>
      <c r="E52" s="82">
        <v>28515400000</v>
      </c>
    </row>
    <row r="53" spans="1:15" s="5" customFormat="1" ht="15.75">
      <c r="A53" s="79" t="s">
        <v>255</v>
      </c>
      <c r="B53" s="80">
        <v>252</v>
      </c>
      <c r="C53" s="81"/>
      <c r="D53" s="82">
        <f>3268642109+12675731200</f>
        <v>15944373309</v>
      </c>
      <c r="E53" s="82">
        <v>15344373309</v>
      </c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5" ht="15.75">
      <c r="A54" s="79" t="s">
        <v>256</v>
      </c>
      <c r="B54" s="80">
        <v>258</v>
      </c>
      <c r="C54" s="81"/>
      <c r="D54" s="82">
        <v>8600000000</v>
      </c>
      <c r="E54" s="82">
        <v>8600000000</v>
      </c>
    </row>
    <row r="55" spans="1:15" s="5" customFormat="1" ht="15" customHeight="1">
      <c r="A55" s="79" t="s">
        <v>257</v>
      </c>
      <c r="B55" s="80">
        <v>259</v>
      </c>
      <c r="C55" s="81"/>
      <c r="D55" s="92">
        <v>-414630000</v>
      </c>
      <c r="E55" s="92">
        <v>-414630000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3" customFormat="1" ht="15" customHeight="1">
      <c r="A56" s="93" t="s">
        <v>258</v>
      </c>
      <c r="B56" s="94">
        <v>260</v>
      </c>
      <c r="C56" s="95"/>
      <c r="D56" s="96">
        <f>SUM(D57:D59)</f>
        <v>0</v>
      </c>
      <c r="E56" s="96">
        <f>SUM(E57:E59)</f>
        <v>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s="5" customFormat="1" ht="15" customHeight="1">
      <c r="A57" s="97" t="s">
        <v>259</v>
      </c>
      <c r="B57" s="98">
        <v>261</v>
      </c>
      <c r="C57" s="99">
        <v>13</v>
      </c>
      <c r="D57" s="100"/>
      <c r="E57" s="100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5" customFormat="1" ht="15" customHeight="1">
      <c r="A58" s="97" t="s">
        <v>260</v>
      </c>
      <c r="B58" s="98">
        <v>262</v>
      </c>
      <c r="C58" s="99">
        <v>14</v>
      </c>
      <c r="D58" s="100"/>
      <c r="E58" s="100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5" ht="15.75">
      <c r="A59" s="101" t="s">
        <v>261</v>
      </c>
      <c r="B59" s="102">
        <v>268</v>
      </c>
      <c r="C59" s="103"/>
      <c r="D59" s="104"/>
      <c r="E59" s="104"/>
    </row>
    <row r="60" spans="1:5" ht="15.75">
      <c r="A60" s="105" t="s">
        <v>262</v>
      </c>
      <c r="B60" s="105">
        <v>270</v>
      </c>
      <c r="C60" s="106"/>
      <c r="D60" s="107">
        <f>D8+D31</f>
        <v>624459109570</v>
      </c>
      <c r="E60" s="107">
        <f>E8+E31</f>
        <v>583521858284</v>
      </c>
    </row>
    <row r="61" spans="1:5" ht="15.75">
      <c r="A61" s="29"/>
      <c r="B61" s="40"/>
      <c r="C61" s="59"/>
      <c r="D61" s="108"/>
      <c r="E61" s="108"/>
    </row>
    <row r="62" spans="1:5" ht="15.75">
      <c r="A62" s="317" t="s">
        <v>263</v>
      </c>
      <c r="B62" s="109" t="s">
        <v>216</v>
      </c>
      <c r="C62" s="110" t="s">
        <v>188</v>
      </c>
      <c r="D62" s="111" t="s">
        <v>616</v>
      </c>
      <c r="E62" s="70">
        <v>40544</v>
      </c>
    </row>
    <row r="63" spans="1:5" ht="15.75">
      <c r="A63" s="126" t="s">
        <v>264</v>
      </c>
      <c r="B63" s="72">
        <v>300</v>
      </c>
      <c r="C63" s="73"/>
      <c r="D63" s="74">
        <f>D64+D75</f>
        <v>413062618254</v>
      </c>
      <c r="E63" s="74">
        <f>E64+E75</f>
        <v>374902215324</v>
      </c>
    </row>
    <row r="64" spans="1:5" ht="15.75">
      <c r="A64" s="75" t="s">
        <v>265</v>
      </c>
      <c r="B64" s="76">
        <v>310</v>
      </c>
      <c r="C64" s="77"/>
      <c r="D64" s="78">
        <f>SUM(D65:D74)</f>
        <v>197020668776</v>
      </c>
      <c r="E64" s="78">
        <f>SUM(E65:E74)</f>
        <v>157040576503</v>
      </c>
    </row>
    <row r="65" spans="1:5" ht="15.75">
      <c r="A65" s="79" t="s">
        <v>266</v>
      </c>
      <c r="B65" s="80">
        <v>311</v>
      </c>
      <c r="C65" s="81">
        <v>15</v>
      </c>
      <c r="D65" s="83">
        <f>50138839127-12533578349-9349466487</f>
        <v>28255794291</v>
      </c>
      <c r="E65" s="82">
        <v>50138839127</v>
      </c>
    </row>
    <row r="66" spans="1:5" ht="15.75">
      <c r="A66" s="79" t="s">
        <v>267</v>
      </c>
      <c r="B66" s="80">
        <v>312</v>
      </c>
      <c r="C66" s="81">
        <v>16</v>
      </c>
      <c r="D66" s="83">
        <v>39604048251</v>
      </c>
      <c r="E66" s="83">
        <v>37985502871</v>
      </c>
    </row>
    <row r="67" spans="1:5" ht="15.75">
      <c r="A67" s="79" t="s">
        <v>268</v>
      </c>
      <c r="B67" s="80">
        <v>313</v>
      </c>
      <c r="C67" s="81">
        <v>16</v>
      </c>
      <c r="D67" s="83">
        <v>89117122587</v>
      </c>
      <c r="E67" s="83">
        <v>19077118291</v>
      </c>
    </row>
    <row r="68" spans="1:5" ht="15.75">
      <c r="A68" s="79" t="s">
        <v>269</v>
      </c>
      <c r="B68" s="80">
        <v>314</v>
      </c>
      <c r="C68" s="81">
        <v>17</v>
      </c>
      <c r="D68" s="83">
        <f>464327934+10620830+7292996007-128586-96403750-4204077-61023972</f>
        <v>7606184386</v>
      </c>
      <c r="E68" s="83">
        <v>8785524691</v>
      </c>
    </row>
    <row r="69" spans="1:5" ht="15.75">
      <c r="A69" s="79" t="s">
        <v>270</v>
      </c>
      <c r="B69" s="80">
        <v>315</v>
      </c>
      <c r="C69" s="81"/>
      <c r="D69" s="112">
        <f>4023650545-1159583748</f>
        <v>2864066797</v>
      </c>
      <c r="E69" s="112">
        <v>3966612797</v>
      </c>
    </row>
    <row r="70" spans="1:5" ht="15.75">
      <c r="A70" s="79" t="s">
        <v>271</v>
      </c>
      <c r="B70" s="80">
        <v>316</v>
      </c>
      <c r="C70" s="81">
        <v>18</v>
      </c>
      <c r="D70" s="82">
        <v>2984234568</v>
      </c>
      <c r="E70" s="82">
        <v>1654945067</v>
      </c>
    </row>
    <row r="71" spans="1:5" ht="15.75">
      <c r="A71" s="79" t="s">
        <v>272</v>
      </c>
      <c r="B71" s="80">
        <v>317</v>
      </c>
      <c r="C71" s="81"/>
      <c r="D71" s="82"/>
      <c r="E71" s="82"/>
    </row>
    <row r="72" spans="1:5" ht="15.75">
      <c r="A72" s="79" t="s">
        <v>273</v>
      </c>
      <c r="B72" s="80">
        <v>318</v>
      </c>
      <c r="C72" s="81"/>
      <c r="D72" s="82"/>
      <c r="E72" s="82"/>
    </row>
    <row r="73" spans="1:19" ht="15.75">
      <c r="A73" s="79" t="s">
        <v>274</v>
      </c>
      <c r="B73" s="80">
        <v>319</v>
      </c>
      <c r="C73" s="81">
        <v>19</v>
      </c>
      <c r="D73" s="83">
        <f>43032751027-12544787549-3903830419</f>
        <v>26584133059</v>
      </c>
      <c r="E73" s="82">
        <v>35092662022</v>
      </c>
      <c r="F73" s="4" t="s">
        <v>2</v>
      </c>
      <c r="P73" s="29"/>
      <c r="Q73" s="29"/>
      <c r="R73" s="29"/>
      <c r="S73" s="29"/>
    </row>
    <row r="74" spans="1:5" ht="15.75">
      <c r="A74" s="113" t="s">
        <v>275</v>
      </c>
      <c r="B74" s="114">
        <v>323</v>
      </c>
      <c r="C74" s="81"/>
      <c r="D74" s="82">
        <f>339829982-334745145</f>
        <v>5084837</v>
      </c>
      <c r="E74" s="82">
        <v>339371637</v>
      </c>
    </row>
    <row r="75" spans="1:5" ht="15.75">
      <c r="A75" s="75" t="s">
        <v>276</v>
      </c>
      <c r="B75" s="76">
        <v>330</v>
      </c>
      <c r="C75" s="77"/>
      <c r="D75" s="78">
        <f>D79+D81+D83</f>
        <v>216041949478</v>
      </c>
      <c r="E75" s="78">
        <f>SUM(E76:E83)</f>
        <v>217861638821</v>
      </c>
    </row>
    <row r="76" spans="1:5" ht="15.75">
      <c r="A76" s="79" t="s">
        <v>277</v>
      </c>
      <c r="B76" s="80">
        <v>331</v>
      </c>
      <c r="C76" s="81"/>
      <c r="D76" s="82"/>
      <c r="E76" s="82"/>
    </row>
    <row r="77" spans="1:5" ht="15.75">
      <c r="A77" s="79" t="s">
        <v>278</v>
      </c>
      <c r="B77" s="80">
        <v>332</v>
      </c>
      <c r="C77" s="81">
        <v>20</v>
      </c>
      <c r="D77" s="82"/>
      <c r="E77" s="82"/>
    </row>
    <row r="78" spans="1:5" ht="15.75">
      <c r="A78" s="79" t="s">
        <v>279</v>
      </c>
      <c r="B78" s="80">
        <v>333</v>
      </c>
      <c r="C78" s="81"/>
      <c r="D78" s="82"/>
      <c r="E78" s="82"/>
    </row>
    <row r="79" spans="1:15" s="5" customFormat="1" ht="15.75">
      <c r="A79" s="79" t="s">
        <v>280</v>
      </c>
      <c r="B79" s="80">
        <v>334</v>
      </c>
      <c r="C79" s="81">
        <v>21</v>
      </c>
      <c r="D79" s="83">
        <f>245109075037-768165746-28255794291</f>
        <v>216085115000</v>
      </c>
      <c r="E79" s="82">
        <v>216085115000</v>
      </c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5" ht="15.75">
      <c r="A80" s="79" t="s">
        <v>281</v>
      </c>
      <c r="B80" s="80">
        <v>335</v>
      </c>
      <c r="C80" s="81"/>
      <c r="D80" s="82"/>
      <c r="E80" s="82"/>
    </row>
    <row r="81" spans="1:5" ht="15.75">
      <c r="A81" s="79" t="s">
        <v>282</v>
      </c>
      <c r="B81" s="80">
        <v>336</v>
      </c>
      <c r="C81" s="81"/>
      <c r="D81" s="84">
        <v>-43165522</v>
      </c>
      <c r="E81" s="82">
        <v>10581528</v>
      </c>
    </row>
    <row r="82" spans="1:5" ht="15.75">
      <c r="A82" s="79" t="s">
        <v>283</v>
      </c>
      <c r="B82" s="80">
        <v>337</v>
      </c>
      <c r="C82" s="81"/>
      <c r="D82" s="82"/>
      <c r="E82" s="82"/>
    </row>
    <row r="83" spans="1:5" ht="15.75">
      <c r="A83" s="113" t="s">
        <v>284</v>
      </c>
      <c r="B83" s="114">
        <v>338</v>
      </c>
      <c r="C83" s="81"/>
      <c r="D83" s="82">
        <v>0</v>
      </c>
      <c r="E83" s="82">
        <v>1765942293</v>
      </c>
    </row>
    <row r="84" spans="1:5" ht="15.75">
      <c r="A84" s="75" t="s">
        <v>285</v>
      </c>
      <c r="B84" s="76">
        <v>400</v>
      </c>
      <c r="C84" s="77"/>
      <c r="D84" s="78">
        <f>D85+D97</f>
        <v>211396491316</v>
      </c>
      <c r="E84" s="78">
        <f>E85+E97</f>
        <v>208619642960</v>
      </c>
    </row>
    <row r="85" spans="1:5" ht="15.75">
      <c r="A85" s="75" t="s">
        <v>286</v>
      </c>
      <c r="B85" s="76">
        <v>410</v>
      </c>
      <c r="C85" s="77">
        <v>10</v>
      </c>
      <c r="D85" s="78">
        <f>SUM(D86:D94)</f>
        <v>211396491316</v>
      </c>
      <c r="E85" s="78">
        <f>SUM(E86:E94)</f>
        <v>208619642960</v>
      </c>
    </row>
    <row r="86" spans="1:18" ht="15.75">
      <c r="A86" s="79" t="s">
        <v>287</v>
      </c>
      <c r="B86" s="80">
        <v>411</v>
      </c>
      <c r="C86" s="81">
        <v>10</v>
      </c>
      <c r="D86" s="82">
        <v>150000000000</v>
      </c>
      <c r="E86" s="82">
        <v>150000000000</v>
      </c>
      <c r="F86" s="4">
        <f>E86-D86</f>
        <v>0</v>
      </c>
      <c r="P86" s="29"/>
      <c r="Q86" s="29"/>
      <c r="R86" s="29"/>
    </row>
    <row r="87" spans="1:5" ht="15.75">
      <c r="A87" s="79" t="s">
        <v>288</v>
      </c>
      <c r="B87" s="80">
        <v>412</v>
      </c>
      <c r="C87" s="81"/>
      <c r="D87" s="82"/>
      <c r="E87" s="82"/>
    </row>
    <row r="88" spans="1:5" ht="15.75">
      <c r="A88" s="79" t="s">
        <v>289</v>
      </c>
      <c r="B88" s="80">
        <v>413</v>
      </c>
      <c r="C88" s="81"/>
      <c r="D88" s="85">
        <v>2275429248</v>
      </c>
      <c r="E88" s="82">
        <v>2275429248</v>
      </c>
    </row>
    <row r="89" spans="1:8" ht="15.75">
      <c r="A89" s="79" t="s">
        <v>290</v>
      </c>
      <c r="B89" s="80">
        <v>415</v>
      </c>
      <c r="C89" s="81"/>
      <c r="D89" s="85"/>
      <c r="E89" s="82"/>
      <c r="G89" s="4" t="s">
        <v>0</v>
      </c>
      <c r="H89" s="4" t="s">
        <v>1</v>
      </c>
    </row>
    <row r="90" spans="1:8" ht="15.75">
      <c r="A90" s="79" t="s">
        <v>291</v>
      </c>
      <c r="B90" s="80">
        <v>416</v>
      </c>
      <c r="C90" s="81"/>
      <c r="D90" s="85"/>
      <c r="E90" s="84"/>
      <c r="G90" s="4">
        <f>24146654388-213693763</f>
        <v>23932960625</v>
      </c>
      <c r="H90" s="4">
        <f>29724664603-5780853771</f>
        <v>23943810832</v>
      </c>
    </row>
    <row r="91" spans="1:8" ht="15.75">
      <c r="A91" s="79" t="s">
        <v>292</v>
      </c>
      <c r="B91" s="80">
        <v>417</v>
      </c>
      <c r="C91" s="81">
        <v>10</v>
      </c>
      <c r="D91" s="85">
        <v>21156844651</v>
      </c>
      <c r="E91" s="82">
        <v>21156844651</v>
      </c>
      <c r="H91" s="4">
        <f>H90-G90</f>
        <v>10850207</v>
      </c>
    </row>
    <row r="92" spans="1:5" ht="15.75">
      <c r="A92" s="79" t="s">
        <v>293</v>
      </c>
      <c r="B92" s="80">
        <v>418</v>
      </c>
      <c r="C92" s="81">
        <v>10</v>
      </c>
      <c r="D92" s="85">
        <v>12480424748</v>
      </c>
      <c r="E92" s="82">
        <v>12480424748</v>
      </c>
    </row>
    <row r="93" spans="1:6" ht="15.75">
      <c r="A93" s="79" t="s">
        <v>294</v>
      </c>
      <c r="B93" s="80">
        <v>419</v>
      </c>
      <c r="C93" s="81"/>
      <c r="D93" s="85"/>
      <c r="E93" s="82"/>
      <c r="F93" s="4">
        <f>15913313782</f>
        <v>15913313782</v>
      </c>
    </row>
    <row r="94" spans="1:15" s="5" customFormat="1" ht="15.75">
      <c r="A94" s="79" t="s">
        <v>295</v>
      </c>
      <c r="B94" s="80">
        <v>420</v>
      </c>
      <c r="C94" s="81">
        <v>10</v>
      </c>
      <c r="D94" s="115">
        <f>D95+D96</f>
        <v>25483792669</v>
      </c>
      <c r="E94" s="112">
        <v>22706944313</v>
      </c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s="5" customFormat="1" ht="15.75">
      <c r="A95" s="116" t="s">
        <v>296</v>
      </c>
      <c r="B95" s="80"/>
      <c r="C95" s="81"/>
      <c r="D95" s="115">
        <v>22706944313</v>
      </c>
      <c r="E95" s="112"/>
      <c r="F95" s="6">
        <f>E96-D95</f>
        <v>-22706944313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s="5" customFormat="1" ht="15.75">
      <c r="A96" s="116" t="s">
        <v>297</v>
      </c>
      <c r="B96" s="80"/>
      <c r="C96" s="81">
        <v>10</v>
      </c>
      <c r="D96" s="115">
        <v>2776848356</v>
      </c>
      <c r="E96" s="112"/>
      <c r="F96" s="6">
        <f>13243333919-109932754</f>
        <v>13133401165</v>
      </c>
      <c r="G96" s="6"/>
      <c r="H96" s="6"/>
      <c r="I96" s="6"/>
      <c r="J96" s="6"/>
      <c r="K96" s="6"/>
      <c r="L96" s="6"/>
      <c r="M96" s="6"/>
      <c r="N96" s="6"/>
      <c r="O96" s="6"/>
    </row>
    <row r="97" spans="1:15" s="3" customFormat="1" ht="15.75">
      <c r="A97" s="75" t="s">
        <v>298</v>
      </c>
      <c r="B97" s="76">
        <v>430</v>
      </c>
      <c r="C97" s="77"/>
      <c r="D97" s="117">
        <f>SUM(D98:D99)</f>
        <v>0</v>
      </c>
      <c r="E97" s="78">
        <f>SUM(E98:E99)</f>
        <v>0</v>
      </c>
      <c r="F97" s="27">
        <f>11357678447</f>
        <v>11357678447</v>
      </c>
      <c r="G97" s="27">
        <f>F97+F96</f>
        <v>24491079612</v>
      </c>
      <c r="H97" s="27"/>
      <c r="I97" s="27"/>
      <c r="J97" s="27"/>
      <c r="K97" s="27"/>
      <c r="L97" s="27"/>
      <c r="M97" s="27"/>
      <c r="N97" s="27"/>
      <c r="O97" s="27"/>
    </row>
    <row r="98" spans="1:6" ht="15.75">
      <c r="A98" s="79" t="s">
        <v>299</v>
      </c>
      <c r="B98" s="80">
        <v>432</v>
      </c>
      <c r="C98" s="81">
        <v>22</v>
      </c>
      <c r="D98" s="85"/>
      <c r="E98" s="82"/>
      <c r="F98" s="4" t="e">
        <f>#REF!-E96</f>
        <v>#REF!</v>
      </c>
    </row>
    <row r="99" spans="1:5" ht="15.75">
      <c r="A99" s="79" t="s">
        <v>300</v>
      </c>
      <c r="B99" s="80">
        <v>433</v>
      </c>
      <c r="C99" s="81"/>
      <c r="D99" s="85"/>
      <c r="E99" s="82"/>
    </row>
    <row r="100" spans="1:7" ht="15.75">
      <c r="A100" s="105" t="s">
        <v>613</v>
      </c>
      <c r="B100" s="105">
        <v>440</v>
      </c>
      <c r="C100" s="106"/>
      <c r="D100" s="107">
        <f>D63+D84</f>
        <v>624459109570</v>
      </c>
      <c r="E100" s="107">
        <f>E63+E84</f>
        <v>583521858284</v>
      </c>
      <c r="F100" s="4">
        <f>D100-D60</f>
        <v>0</v>
      </c>
      <c r="G100" s="4">
        <f>E100-E60</f>
        <v>0</v>
      </c>
    </row>
    <row r="101" spans="1:5" ht="15.75">
      <c r="A101" s="29"/>
      <c r="B101" s="40"/>
      <c r="C101" s="59"/>
      <c r="D101" s="108"/>
      <c r="E101" s="29"/>
    </row>
    <row r="102" spans="1:5" ht="15.75">
      <c r="A102" s="29"/>
      <c r="B102" s="40"/>
      <c r="C102" s="59"/>
      <c r="D102" s="108"/>
      <c r="E102" s="29"/>
    </row>
    <row r="103" spans="1:5" ht="15.75">
      <c r="A103" s="29"/>
      <c r="B103" s="40"/>
      <c r="C103" s="59"/>
      <c r="D103" s="108"/>
      <c r="E103" s="29"/>
    </row>
    <row r="104" spans="1:5" ht="15.75">
      <c r="A104" s="29"/>
      <c r="B104" s="40"/>
      <c r="C104" s="59"/>
      <c r="D104" s="108"/>
      <c r="E104" s="29"/>
    </row>
    <row r="105" spans="1:5" ht="15.75">
      <c r="A105" s="385" t="s">
        <v>645</v>
      </c>
      <c r="B105" s="385"/>
      <c r="C105" s="385"/>
      <c r="D105" s="385"/>
      <c r="E105" s="385"/>
    </row>
    <row r="106" spans="1:5" ht="15.75">
      <c r="A106" s="29"/>
      <c r="B106" s="29"/>
      <c r="C106" s="40"/>
      <c r="D106" s="29"/>
      <c r="E106" s="29"/>
    </row>
    <row r="107" spans="1:15" s="5" customFormat="1" ht="15">
      <c r="A107" s="390" t="s">
        <v>5</v>
      </c>
      <c r="B107" s="379" t="s">
        <v>188</v>
      </c>
      <c r="C107" s="372"/>
      <c r="D107" s="390" t="s">
        <v>616</v>
      </c>
      <c r="E107" s="382">
        <v>40544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s="5" customFormat="1" ht="15">
      <c r="A108" s="378"/>
      <c r="B108" s="373"/>
      <c r="C108" s="374"/>
      <c r="D108" s="378"/>
      <c r="E108" s="383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s="5" customFormat="1" ht="15.75">
      <c r="A109" s="118" t="s">
        <v>301</v>
      </c>
      <c r="B109" s="377"/>
      <c r="C109" s="363"/>
      <c r="D109" s="119"/>
      <c r="E109" s="119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5" customFormat="1" ht="15.75">
      <c r="A110" s="79" t="s">
        <v>302</v>
      </c>
      <c r="B110" s="388"/>
      <c r="C110" s="389"/>
      <c r="D110" s="82"/>
      <c r="E110" s="82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s="5" customFormat="1" ht="15.75">
      <c r="A111" s="79" t="s">
        <v>303</v>
      </c>
      <c r="B111" s="388"/>
      <c r="C111" s="389"/>
      <c r="D111" s="82"/>
      <c r="E111" s="82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s="5" customFormat="1" ht="15.75">
      <c r="A112" s="79" t="s">
        <v>304</v>
      </c>
      <c r="B112" s="388"/>
      <c r="C112" s="389"/>
      <c r="D112" s="82"/>
      <c r="E112" s="85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s="5" customFormat="1" ht="15.75">
      <c r="A113" s="79" t="s">
        <v>305</v>
      </c>
      <c r="B113" s="388"/>
      <c r="C113" s="389"/>
      <c r="D113" s="120">
        <v>1216993.37</v>
      </c>
      <c r="E113" s="120">
        <v>1289840.81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s="5" customFormat="1" ht="15.75">
      <c r="A114" s="97" t="s">
        <v>72</v>
      </c>
      <c r="B114" s="121"/>
      <c r="C114" s="122"/>
      <c r="D114" s="123">
        <f>154.44+246.36</f>
        <v>400.8</v>
      </c>
      <c r="E114" s="123">
        <v>154.44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s="5" customFormat="1" ht="15.75">
      <c r="A115" s="97" t="s">
        <v>611</v>
      </c>
      <c r="B115" s="121"/>
      <c r="C115" s="122"/>
      <c r="D115" s="123">
        <v>32516</v>
      </c>
      <c r="E115" s="123">
        <v>32897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s="5" customFormat="1" ht="15.75">
      <c r="A116" s="97" t="s">
        <v>612</v>
      </c>
      <c r="B116" s="121"/>
      <c r="C116" s="122"/>
      <c r="D116" s="123">
        <v>610.6</v>
      </c>
      <c r="E116" s="123">
        <v>30498.16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s="5" customFormat="1" ht="15.75">
      <c r="A117" s="101" t="s">
        <v>306</v>
      </c>
      <c r="B117" s="364"/>
      <c r="C117" s="365"/>
      <c r="D117" s="124"/>
      <c r="E117" s="124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5" ht="15.75">
      <c r="A118" s="29"/>
      <c r="B118" s="29"/>
      <c r="C118" s="40"/>
      <c r="D118" s="108"/>
      <c r="E118" s="108"/>
    </row>
    <row r="119" spans="1:5" ht="15.75">
      <c r="A119" s="29"/>
      <c r="B119" s="40"/>
      <c r="C119" s="376" t="s">
        <v>618</v>
      </c>
      <c r="D119" s="376"/>
      <c r="E119" s="376"/>
    </row>
    <row r="120" spans="1:5" ht="15.75">
      <c r="A120" s="381" t="s">
        <v>307</v>
      </c>
      <c r="B120" s="381"/>
      <c r="C120" s="385" t="s">
        <v>154</v>
      </c>
      <c r="D120" s="385"/>
      <c r="E120" s="385"/>
    </row>
    <row r="121" spans="1:5" ht="15.75">
      <c r="A121" s="125"/>
      <c r="B121" s="125"/>
      <c r="C121" s="66"/>
      <c r="D121" s="125"/>
      <c r="E121" s="125"/>
    </row>
    <row r="122" spans="1:5" ht="15.75">
      <c r="A122" s="125"/>
      <c r="B122" s="125"/>
      <c r="C122" s="66"/>
      <c r="D122" s="125"/>
      <c r="E122" s="125"/>
    </row>
    <row r="123" spans="1:5" ht="15.75">
      <c r="A123" s="125" t="s">
        <v>647</v>
      </c>
      <c r="B123" s="125"/>
      <c r="C123" s="66"/>
      <c r="D123" s="319" t="s">
        <v>646</v>
      </c>
      <c r="E123" s="125"/>
    </row>
    <row r="124" spans="1:5" ht="15.75">
      <c r="A124" s="125"/>
      <c r="B124" s="125"/>
      <c r="C124" s="66"/>
      <c r="D124" s="125"/>
      <c r="E124" s="125"/>
    </row>
    <row r="125" spans="1:5" ht="15.75">
      <c r="A125" s="125"/>
      <c r="B125" s="125"/>
      <c r="C125" s="66"/>
      <c r="D125" s="125"/>
      <c r="E125" s="125"/>
    </row>
    <row r="126" spans="1:5" ht="15.75">
      <c r="A126" s="387" t="s">
        <v>308</v>
      </c>
      <c r="B126" s="387"/>
      <c r="C126" s="375" t="s">
        <v>309</v>
      </c>
      <c r="D126" s="375"/>
      <c r="E126" s="375"/>
    </row>
    <row r="127" spans="1:5" ht="15.75">
      <c r="A127" s="66"/>
      <c r="B127" s="66"/>
      <c r="C127" s="66"/>
      <c r="D127" s="66"/>
      <c r="E127" s="66"/>
    </row>
    <row r="128" spans="1:16" ht="15.75">
      <c r="A128" s="29"/>
      <c r="B128" s="29"/>
      <c r="C128" s="40"/>
      <c r="D128" s="29"/>
      <c r="E128" s="29"/>
      <c r="P128" s="108"/>
    </row>
    <row r="129" spans="1:16" ht="15.75">
      <c r="A129" s="29"/>
      <c r="B129" s="29"/>
      <c r="C129" s="40"/>
      <c r="D129" s="29"/>
      <c r="E129" s="260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2"/>
    </row>
    <row r="130" spans="1:16" ht="15.75">
      <c r="A130" s="29"/>
      <c r="B130" s="29"/>
      <c r="C130" s="40"/>
      <c r="D130" s="29"/>
      <c r="E130" s="260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</row>
    <row r="131" spans="1:5" ht="15.75">
      <c r="A131" s="29"/>
      <c r="B131" s="29"/>
      <c r="C131" s="40"/>
      <c r="D131" s="29"/>
      <c r="E131" s="108"/>
    </row>
    <row r="132" spans="1:5" ht="15.75">
      <c r="A132" s="29"/>
      <c r="B132" s="29"/>
      <c r="C132" s="40"/>
      <c r="D132" s="29"/>
      <c r="E132" s="108"/>
    </row>
    <row r="133" spans="1:5" ht="15.75">
      <c r="A133" s="29"/>
      <c r="B133" s="29"/>
      <c r="C133" s="40"/>
      <c r="D133" s="29"/>
      <c r="E133" s="108"/>
    </row>
    <row r="134" spans="1:5" ht="15.75">
      <c r="A134" s="29"/>
      <c r="B134" s="29"/>
      <c r="C134" s="40"/>
      <c r="D134" s="29"/>
      <c r="E134" s="108"/>
    </row>
    <row r="135" spans="1:5" ht="15.75">
      <c r="A135" s="29"/>
      <c r="B135" s="29"/>
      <c r="C135" s="40"/>
      <c r="D135" s="29"/>
      <c r="E135" s="108"/>
    </row>
    <row r="136" spans="1:5" ht="15.75">
      <c r="A136" s="29"/>
      <c r="B136" s="29"/>
      <c r="C136" s="40"/>
      <c r="D136" s="29"/>
      <c r="E136" s="108"/>
    </row>
    <row r="137" spans="1:5" ht="15.75">
      <c r="A137" s="29"/>
      <c r="B137" s="29"/>
      <c r="C137" s="40"/>
      <c r="D137" s="29"/>
      <c r="E137" s="108"/>
    </row>
    <row r="138" spans="1:5" ht="15.75">
      <c r="A138" s="29"/>
      <c r="B138" s="29"/>
      <c r="C138" s="40"/>
      <c r="D138" s="29"/>
      <c r="E138" s="108"/>
    </row>
    <row r="139" spans="1:5" ht="15.75">
      <c r="A139" s="29"/>
      <c r="B139" s="29"/>
      <c r="C139" s="40"/>
      <c r="D139" s="29"/>
      <c r="E139" s="108"/>
    </row>
    <row r="140" spans="1:5" ht="15.75">
      <c r="A140" s="29"/>
      <c r="B140" s="29"/>
      <c r="C140" s="40"/>
      <c r="D140" s="29"/>
      <c r="E140" s="108"/>
    </row>
    <row r="141" spans="1:5" ht="15.75">
      <c r="A141" s="29"/>
      <c r="B141" s="29"/>
      <c r="C141" s="40"/>
      <c r="D141" s="29"/>
      <c r="E141" s="108"/>
    </row>
    <row r="142" spans="1:5" ht="15.75">
      <c r="A142" s="29"/>
      <c r="B142" s="29"/>
      <c r="C142" s="40"/>
      <c r="D142" s="29"/>
      <c r="E142" s="108"/>
    </row>
    <row r="143" spans="1:5" ht="15.75">
      <c r="A143" s="29"/>
      <c r="B143" s="29"/>
      <c r="C143" s="40"/>
      <c r="D143" s="29"/>
      <c r="E143" s="108"/>
    </row>
    <row r="144" spans="1:5" ht="15.75">
      <c r="A144" s="29"/>
      <c r="B144" s="29"/>
      <c r="C144" s="40"/>
      <c r="D144" s="29"/>
      <c r="E144" s="108"/>
    </row>
    <row r="145" spans="1:5" ht="15.75">
      <c r="A145" s="29"/>
      <c r="B145" s="29"/>
      <c r="C145" s="40"/>
      <c r="D145" s="29"/>
      <c r="E145" s="108"/>
    </row>
    <row r="146" spans="1:5" ht="15.75">
      <c r="A146" s="29"/>
      <c r="B146" s="29"/>
      <c r="C146" s="40"/>
      <c r="D146" s="29"/>
      <c r="E146" s="108"/>
    </row>
    <row r="147" spans="1:5" ht="15.75">
      <c r="A147" s="29"/>
      <c r="B147" s="29"/>
      <c r="C147" s="40"/>
      <c r="D147" s="29"/>
      <c r="E147" s="108"/>
    </row>
    <row r="148" spans="1:5" ht="15.75">
      <c r="A148" s="29"/>
      <c r="B148" s="29"/>
      <c r="C148" s="40"/>
      <c r="D148" s="29"/>
      <c r="E148" s="108"/>
    </row>
    <row r="149" spans="1:5" ht="15.75">
      <c r="A149" s="29"/>
      <c r="B149" s="29"/>
      <c r="C149" s="40"/>
      <c r="D149" s="29"/>
      <c r="E149" s="108"/>
    </row>
    <row r="150" spans="1:5" ht="15.75">
      <c r="A150" s="29"/>
      <c r="B150" s="29"/>
      <c r="C150" s="40"/>
      <c r="D150" s="29"/>
      <c r="E150" s="108"/>
    </row>
    <row r="151" spans="1:5" ht="15.75">
      <c r="A151" s="29"/>
      <c r="B151" s="29"/>
      <c r="C151" s="40"/>
      <c r="D151" s="29"/>
      <c r="E151" s="108"/>
    </row>
    <row r="152" spans="1:5" ht="15.75">
      <c r="A152" s="29"/>
      <c r="B152" s="29"/>
      <c r="C152" s="40"/>
      <c r="D152" s="29"/>
      <c r="E152" s="108"/>
    </row>
    <row r="153" spans="1:5" ht="15.75">
      <c r="A153" s="29"/>
      <c r="B153" s="29"/>
      <c r="C153" s="40"/>
      <c r="D153" s="29"/>
      <c r="E153" s="108"/>
    </row>
    <row r="154" spans="1:5" ht="15.75">
      <c r="A154" s="29"/>
      <c r="B154" s="29"/>
      <c r="C154" s="40"/>
      <c r="D154" s="29"/>
      <c r="E154" s="108"/>
    </row>
    <row r="155" spans="1:5" ht="15.75">
      <c r="A155" s="29"/>
      <c r="B155" s="29"/>
      <c r="C155" s="40"/>
      <c r="D155" s="29"/>
      <c r="E155" s="108"/>
    </row>
    <row r="156" spans="1:5" ht="15.75">
      <c r="A156" s="29"/>
      <c r="B156" s="29"/>
      <c r="C156" s="40"/>
      <c r="D156" s="29"/>
      <c r="E156" s="108"/>
    </row>
    <row r="157" spans="1:5" ht="15.75">
      <c r="A157" s="29"/>
      <c r="B157" s="29"/>
      <c r="C157" s="40"/>
      <c r="D157" s="29"/>
      <c r="E157" s="108"/>
    </row>
    <row r="158" spans="1:5" ht="15.75">
      <c r="A158" s="29"/>
      <c r="B158" s="29"/>
      <c r="C158" s="40"/>
      <c r="D158" s="29"/>
      <c r="E158" s="108"/>
    </row>
    <row r="159" spans="1:5" ht="15.75">
      <c r="A159" s="29"/>
      <c r="B159" s="29"/>
      <c r="C159" s="40"/>
      <c r="D159" s="29"/>
      <c r="E159" s="108"/>
    </row>
    <row r="160" spans="1:5" ht="15.75">
      <c r="A160" s="29"/>
      <c r="B160" s="29"/>
      <c r="C160" s="40"/>
      <c r="D160" s="29"/>
      <c r="E160" s="108"/>
    </row>
    <row r="161" spans="1:5" ht="15.75">
      <c r="A161" s="29"/>
      <c r="B161" s="29"/>
      <c r="C161" s="40"/>
      <c r="D161" s="29"/>
      <c r="E161" s="108"/>
    </row>
    <row r="162" spans="1:5" ht="15.75">
      <c r="A162" s="29"/>
      <c r="B162" s="29"/>
      <c r="C162" s="40"/>
      <c r="D162" s="29"/>
      <c r="E162" s="108"/>
    </row>
    <row r="163" spans="1:5" ht="15.75">
      <c r="A163" s="29"/>
      <c r="B163" s="29"/>
      <c r="C163" s="40"/>
      <c r="D163" s="29"/>
      <c r="E163" s="108"/>
    </row>
    <row r="164" spans="1:5" ht="15.75">
      <c r="A164" s="29"/>
      <c r="B164" s="29"/>
      <c r="C164" s="40"/>
      <c r="D164" s="29"/>
      <c r="E164" s="108"/>
    </row>
    <row r="165" spans="1:5" ht="15.75">
      <c r="A165" s="29"/>
      <c r="B165" s="29"/>
      <c r="C165" s="40"/>
      <c r="D165" s="29"/>
      <c r="E165" s="108"/>
    </row>
    <row r="166" spans="1:5" ht="15.75">
      <c r="A166" s="29"/>
      <c r="B166" s="29"/>
      <c r="C166" s="40"/>
      <c r="D166" s="29"/>
      <c r="E166" s="108"/>
    </row>
    <row r="167" spans="1:5" ht="15.75">
      <c r="A167" s="29"/>
      <c r="B167" s="29"/>
      <c r="C167" s="40"/>
      <c r="D167" s="29"/>
      <c r="E167" s="108"/>
    </row>
    <row r="168" spans="1:5" ht="15.75">
      <c r="A168" s="29"/>
      <c r="B168" s="29"/>
      <c r="C168" s="40"/>
      <c r="D168" s="29"/>
      <c r="E168" s="108"/>
    </row>
    <row r="169" spans="1:5" ht="15.75">
      <c r="A169" s="29"/>
      <c r="B169" s="29"/>
      <c r="C169" s="40"/>
      <c r="D169" s="29"/>
      <c r="E169" s="108"/>
    </row>
    <row r="170" spans="1:5" ht="15.75">
      <c r="A170" s="29"/>
      <c r="B170" s="29"/>
      <c r="C170" s="40"/>
      <c r="D170" s="29"/>
      <c r="E170" s="108"/>
    </row>
    <row r="171" spans="1:5" ht="15.75">
      <c r="A171" s="29"/>
      <c r="B171" s="29"/>
      <c r="C171" s="40"/>
      <c r="D171" s="29"/>
      <c r="E171" s="108"/>
    </row>
    <row r="172" spans="1:5" ht="15.75">
      <c r="A172" s="29"/>
      <c r="B172" s="29"/>
      <c r="C172" s="40"/>
      <c r="D172" s="29"/>
      <c r="E172" s="108"/>
    </row>
    <row r="173" spans="1:5" ht="15.75">
      <c r="A173" s="29"/>
      <c r="B173" s="29"/>
      <c r="C173" s="40"/>
      <c r="D173" s="29"/>
      <c r="E173" s="108"/>
    </row>
    <row r="174" spans="1:5" ht="15.75">
      <c r="A174" s="29"/>
      <c r="B174" s="29"/>
      <c r="C174" s="40"/>
      <c r="D174" s="29"/>
      <c r="E174" s="108"/>
    </row>
    <row r="175" spans="1:5" ht="15.75">
      <c r="A175" s="29"/>
      <c r="B175" s="29"/>
      <c r="C175" s="40"/>
      <c r="D175" s="29"/>
      <c r="E175" s="108"/>
    </row>
    <row r="176" spans="1:5" ht="15.75">
      <c r="A176" s="29"/>
      <c r="B176" s="29"/>
      <c r="C176" s="40"/>
      <c r="D176" s="29"/>
      <c r="E176" s="108"/>
    </row>
    <row r="177" spans="1:5" ht="15.75">
      <c r="A177" s="29"/>
      <c r="B177" s="29"/>
      <c r="C177" s="40"/>
      <c r="D177" s="29"/>
      <c r="E177" s="108"/>
    </row>
    <row r="178" spans="1:5" ht="15.75">
      <c r="A178" s="29"/>
      <c r="B178" s="29"/>
      <c r="C178" s="40"/>
      <c r="D178" s="29"/>
      <c r="E178" s="108"/>
    </row>
    <row r="179" spans="1:5" ht="15.75">
      <c r="A179" s="29"/>
      <c r="B179" s="29"/>
      <c r="C179" s="40"/>
      <c r="D179" s="29"/>
      <c r="E179" s="108"/>
    </row>
    <row r="180" spans="1:5" ht="15.75">
      <c r="A180" s="29"/>
      <c r="B180" s="29"/>
      <c r="C180" s="40"/>
      <c r="D180" s="29"/>
      <c r="E180" s="108"/>
    </row>
    <row r="181" spans="1:5" ht="15.75">
      <c r="A181" s="29"/>
      <c r="B181" s="29"/>
      <c r="C181" s="40"/>
      <c r="D181" s="29"/>
      <c r="E181" s="108"/>
    </row>
    <row r="182" spans="1:5" ht="15.75">
      <c r="A182" s="29"/>
      <c r="B182" s="29"/>
      <c r="C182" s="40"/>
      <c r="D182" s="29"/>
      <c r="E182" s="108"/>
    </row>
    <row r="183" spans="1:5" ht="15.75">
      <c r="A183" s="29"/>
      <c r="B183" s="29"/>
      <c r="C183" s="40"/>
      <c r="D183" s="29"/>
      <c r="E183" s="108"/>
    </row>
    <row r="184" spans="1:5" ht="15.75">
      <c r="A184" s="29"/>
      <c r="B184" s="29"/>
      <c r="C184" s="40"/>
      <c r="D184" s="29"/>
      <c r="E184" s="108"/>
    </row>
    <row r="185" spans="1:5" ht="15.75">
      <c r="A185" s="29"/>
      <c r="B185" s="29"/>
      <c r="C185" s="40"/>
      <c r="D185" s="29"/>
      <c r="E185" s="108"/>
    </row>
    <row r="186" spans="1:5" ht="15.75">
      <c r="A186" s="29"/>
      <c r="B186" s="29"/>
      <c r="C186" s="40"/>
      <c r="D186" s="29"/>
      <c r="E186" s="108"/>
    </row>
    <row r="187" spans="1:5" ht="15.75">
      <c r="A187" s="29"/>
      <c r="B187" s="29"/>
      <c r="C187" s="40"/>
      <c r="D187" s="29"/>
      <c r="E187" s="108"/>
    </row>
    <row r="188" spans="1:5" ht="15.75">
      <c r="A188" s="29"/>
      <c r="B188" s="29"/>
      <c r="C188" s="40"/>
      <c r="D188" s="29"/>
      <c r="E188" s="108"/>
    </row>
    <row r="189" spans="1:5" ht="15.75">
      <c r="A189" s="29"/>
      <c r="B189" s="29"/>
      <c r="C189" s="40"/>
      <c r="D189" s="29"/>
      <c r="E189" s="108"/>
    </row>
    <row r="190" spans="1:5" ht="15.75">
      <c r="A190" s="29"/>
      <c r="B190" s="29"/>
      <c r="C190" s="40"/>
      <c r="D190" s="29"/>
      <c r="E190" s="108"/>
    </row>
    <row r="191" spans="1:5" ht="15.75">
      <c r="A191" s="29"/>
      <c r="B191" s="29"/>
      <c r="C191" s="40"/>
      <c r="D191" s="29"/>
      <c r="E191" s="108"/>
    </row>
    <row r="192" spans="1:5" ht="15.75">
      <c r="A192" s="29"/>
      <c r="B192" s="29"/>
      <c r="C192" s="40"/>
      <c r="D192" s="29"/>
      <c r="E192" s="108"/>
    </row>
    <row r="193" spans="1:5" ht="15.75">
      <c r="A193" s="29"/>
      <c r="B193" s="29"/>
      <c r="C193" s="40"/>
      <c r="D193" s="29"/>
      <c r="E193" s="108"/>
    </row>
    <row r="194" spans="1:5" ht="15.75">
      <c r="A194" s="29"/>
      <c r="B194" s="29"/>
      <c r="C194" s="40"/>
      <c r="D194" s="29"/>
      <c r="E194" s="108"/>
    </row>
    <row r="195" spans="1:5" ht="15.75">
      <c r="A195" s="29"/>
      <c r="B195" s="29"/>
      <c r="C195" s="40"/>
      <c r="D195" s="29"/>
      <c r="E195" s="108"/>
    </row>
    <row r="196" spans="1:5" ht="15.75">
      <c r="A196" s="29"/>
      <c r="B196" s="29"/>
      <c r="C196" s="40"/>
      <c r="D196" s="29"/>
      <c r="E196" s="108"/>
    </row>
    <row r="197" spans="1:5" ht="15.75">
      <c r="A197" s="29"/>
      <c r="B197" s="29"/>
      <c r="C197" s="40"/>
      <c r="D197" s="29"/>
      <c r="E197" s="108"/>
    </row>
    <row r="198" spans="1:5" ht="15.75">
      <c r="A198" s="29"/>
      <c r="B198" s="29"/>
      <c r="C198" s="40"/>
      <c r="D198" s="29"/>
      <c r="E198" s="108"/>
    </row>
    <row r="199" spans="1:5" ht="15.75">
      <c r="A199" s="29"/>
      <c r="B199" s="29"/>
      <c r="C199" s="40"/>
      <c r="D199" s="29"/>
      <c r="E199" s="108"/>
    </row>
    <row r="200" spans="1:5" ht="15.75">
      <c r="A200" s="29"/>
      <c r="B200" s="29"/>
      <c r="C200" s="40"/>
      <c r="D200" s="29"/>
      <c r="E200" s="108"/>
    </row>
    <row r="201" spans="1:5" ht="15.75">
      <c r="A201" s="29"/>
      <c r="B201" s="29"/>
      <c r="C201" s="40"/>
      <c r="D201" s="29"/>
      <c r="E201" s="108"/>
    </row>
    <row r="202" spans="1:5" ht="15.75">
      <c r="A202" s="29"/>
      <c r="B202" s="29"/>
      <c r="C202" s="40"/>
      <c r="D202" s="29"/>
      <c r="E202" s="108"/>
    </row>
    <row r="203" spans="1:5" ht="15.75">
      <c r="A203" s="29"/>
      <c r="B203" s="29"/>
      <c r="C203" s="40"/>
      <c r="D203" s="29"/>
      <c r="E203" s="108"/>
    </row>
    <row r="204" spans="1:5" ht="15.75">
      <c r="A204" s="29"/>
      <c r="B204" s="29"/>
      <c r="C204" s="40"/>
      <c r="D204" s="29"/>
      <c r="E204" s="108"/>
    </row>
    <row r="205" spans="1:5" ht="15.75">
      <c r="A205" s="29"/>
      <c r="B205" s="29"/>
      <c r="C205" s="40"/>
      <c r="D205" s="29"/>
      <c r="E205" s="108"/>
    </row>
    <row r="206" spans="1:5" ht="15.75">
      <c r="A206" s="29"/>
      <c r="B206" s="29"/>
      <c r="C206" s="40"/>
      <c r="D206" s="29"/>
      <c r="E206" s="108"/>
    </row>
    <row r="207" spans="1:5" ht="15.75">
      <c r="A207" s="29"/>
      <c r="B207" s="29"/>
      <c r="C207" s="40"/>
      <c r="D207" s="29"/>
      <c r="E207" s="108"/>
    </row>
    <row r="208" spans="1:5" ht="15.75">
      <c r="A208" s="29"/>
      <c r="B208" s="29"/>
      <c r="C208" s="40"/>
      <c r="D208" s="29"/>
      <c r="E208" s="108"/>
    </row>
    <row r="209" spans="1:5" ht="15.75">
      <c r="A209" s="29"/>
      <c r="B209" s="29"/>
      <c r="C209" s="40"/>
      <c r="D209" s="29"/>
      <c r="E209" s="108"/>
    </row>
    <row r="210" spans="1:5" ht="15.75">
      <c r="A210" s="29"/>
      <c r="B210" s="29"/>
      <c r="C210" s="40"/>
      <c r="D210" s="29"/>
      <c r="E210" s="108"/>
    </row>
    <row r="211" spans="1:5" ht="15.75">
      <c r="A211" s="29"/>
      <c r="B211" s="29"/>
      <c r="C211" s="40"/>
      <c r="D211" s="29"/>
      <c r="E211" s="108"/>
    </row>
    <row r="212" spans="1:5" ht="15.75">
      <c r="A212" s="29"/>
      <c r="B212" s="29"/>
      <c r="C212" s="40"/>
      <c r="D212" s="29"/>
      <c r="E212" s="108"/>
    </row>
    <row r="213" spans="1:5" ht="15.75">
      <c r="A213" s="29"/>
      <c r="B213" s="29"/>
      <c r="C213" s="40"/>
      <c r="D213" s="29"/>
      <c r="E213" s="108"/>
    </row>
    <row r="214" spans="1:5" ht="15.75">
      <c r="A214" s="29"/>
      <c r="B214" s="29"/>
      <c r="C214" s="40"/>
      <c r="D214" s="29"/>
      <c r="E214" s="108"/>
    </row>
    <row r="215" spans="1:5" ht="15.75">
      <c r="A215" s="29"/>
      <c r="B215" s="29"/>
      <c r="C215" s="40"/>
      <c r="D215" s="29"/>
      <c r="E215" s="108"/>
    </row>
    <row r="216" spans="1:5" ht="15.75">
      <c r="A216" s="29"/>
      <c r="B216" s="29"/>
      <c r="C216" s="40"/>
      <c r="D216" s="29"/>
      <c r="E216" s="108"/>
    </row>
    <row r="217" spans="1:5" ht="15.75">
      <c r="A217" s="29"/>
      <c r="B217" s="29"/>
      <c r="C217" s="40"/>
      <c r="D217" s="29"/>
      <c r="E217" s="108"/>
    </row>
    <row r="218" spans="1:5" ht="15.75">
      <c r="A218" s="29"/>
      <c r="B218" s="29"/>
      <c r="C218" s="40"/>
      <c r="D218" s="29"/>
      <c r="E218" s="108"/>
    </row>
    <row r="219" spans="1:5" ht="15.75">
      <c r="A219" s="29"/>
      <c r="B219" s="29"/>
      <c r="C219" s="40"/>
      <c r="D219" s="29"/>
      <c r="E219" s="108"/>
    </row>
    <row r="220" spans="1:5" ht="15.75">
      <c r="A220" s="29"/>
      <c r="B220" s="29"/>
      <c r="C220" s="40"/>
      <c r="D220" s="29"/>
      <c r="E220" s="108"/>
    </row>
    <row r="221" spans="1:5" ht="15.75">
      <c r="A221" s="29"/>
      <c r="B221" s="29"/>
      <c r="C221" s="40"/>
      <c r="D221" s="29"/>
      <c r="E221" s="108"/>
    </row>
    <row r="222" spans="1:5" ht="15.75">
      <c r="A222" s="29"/>
      <c r="B222" s="29"/>
      <c r="C222" s="40"/>
      <c r="D222" s="29"/>
      <c r="E222" s="108"/>
    </row>
    <row r="223" spans="1:5" ht="15.75">
      <c r="A223" s="29"/>
      <c r="B223" s="29"/>
      <c r="C223" s="40"/>
      <c r="D223" s="29"/>
      <c r="E223" s="108"/>
    </row>
    <row r="224" spans="1:5" ht="15.75">
      <c r="A224" s="29"/>
      <c r="B224" s="29"/>
      <c r="C224" s="40"/>
      <c r="D224" s="29"/>
      <c r="E224" s="108"/>
    </row>
    <row r="225" spans="1:5" ht="15.75">
      <c r="A225" s="29"/>
      <c r="B225" s="29"/>
      <c r="C225" s="40"/>
      <c r="D225" s="29"/>
      <c r="E225" s="108"/>
    </row>
    <row r="226" spans="1:5" ht="15.75">
      <c r="A226" s="29"/>
      <c r="B226" s="29"/>
      <c r="C226" s="40"/>
      <c r="D226" s="29"/>
      <c r="E226" s="108"/>
    </row>
    <row r="227" spans="1:5" ht="15.75">
      <c r="A227" s="29"/>
      <c r="B227" s="29"/>
      <c r="C227" s="40"/>
      <c r="D227" s="29"/>
      <c r="E227" s="108"/>
    </row>
    <row r="228" spans="1:5" ht="15.75">
      <c r="A228" s="29"/>
      <c r="B228" s="29"/>
      <c r="C228" s="40"/>
      <c r="D228" s="29"/>
      <c r="E228" s="108"/>
    </row>
    <row r="229" spans="1:5" ht="15.75">
      <c r="A229" s="29"/>
      <c r="B229" s="29"/>
      <c r="C229" s="40"/>
      <c r="D229" s="29"/>
      <c r="E229" s="108"/>
    </row>
    <row r="230" spans="1:5" ht="15.75">
      <c r="A230" s="29"/>
      <c r="B230" s="29"/>
      <c r="C230" s="40"/>
      <c r="D230" s="29"/>
      <c r="E230" s="108"/>
    </row>
    <row r="231" spans="1:5" ht="15.75">
      <c r="A231" s="29"/>
      <c r="B231" s="29"/>
      <c r="C231" s="40"/>
      <c r="D231" s="29"/>
      <c r="E231" s="108"/>
    </row>
    <row r="232" spans="1:5" ht="15.75">
      <c r="A232" s="29"/>
      <c r="B232" s="29"/>
      <c r="C232" s="40"/>
      <c r="D232" s="29"/>
      <c r="E232" s="108"/>
    </row>
    <row r="233" spans="1:5" ht="15.75">
      <c r="A233" s="29"/>
      <c r="B233" s="29"/>
      <c r="C233" s="40"/>
      <c r="D233" s="29"/>
      <c r="E233" s="108"/>
    </row>
    <row r="234" spans="1:5" ht="15.75">
      <c r="A234" s="29"/>
      <c r="B234" s="29"/>
      <c r="C234" s="40"/>
      <c r="D234" s="29"/>
      <c r="E234" s="108"/>
    </row>
    <row r="235" spans="1:5" ht="15.75">
      <c r="A235" s="29"/>
      <c r="B235" s="29"/>
      <c r="C235" s="40"/>
      <c r="D235" s="29"/>
      <c r="E235" s="108"/>
    </row>
    <row r="236" spans="1:5" ht="15.75">
      <c r="A236" s="29"/>
      <c r="B236" s="29"/>
      <c r="C236" s="40"/>
      <c r="D236" s="29"/>
      <c r="E236" s="108"/>
    </row>
    <row r="237" spans="1:5" ht="15.75">
      <c r="A237" s="29"/>
      <c r="B237" s="29"/>
      <c r="C237" s="40"/>
      <c r="D237" s="29"/>
      <c r="E237" s="108"/>
    </row>
    <row r="238" spans="1:5" ht="15.75">
      <c r="A238" s="29"/>
      <c r="B238" s="29"/>
      <c r="C238" s="40"/>
      <c r="D238" s="29"/>
      <c r="E238" s="108"/>
    </row>
    <row r="239" spans="1:5" ht="15.75">
      <c r="A239" s="29"/>
      <c r="B239" s="29"/>
      <c r="C239" s="40"/>
      <c r="D239" s="29"/>
      <c r="E239" s="108"/>
    </row>
    <row r="240" spans="1:5" ht="15.75">
      <c r="A240" s="29"/>
      <c r="B240" s="29"/>
      <c r="C240" s="40"/>
      <c r="D240" s="29"/>
      <c r="E240" s="108"/>
    </row>
    <row r="241" spans="1:5" ht="15.75">
      <c r="A241" s="29"/>
      <c r="B241" s="29"/>
      <c r="C241" s="40"/>
      <c r="D241" s="29"/>
      <c r="E241" s="108"/>
    </row>
    <row r="242" spans="1:5" ht="15.75">
      <c r="A242" s="29"/>
      <c r="B242" s="29"/>
      <c r="C242" s="40"/>
      <c r="D242" s="29"/>
      <c r="E242" s="108"/>
    </row>
    <row r="243" spans="1:5" ht="15.75">
      <c r="A243" s="29"/>
      <c r="B243" s="29"/>
      <c r="C243" s="40"/>
      <c r="D243" s="29"/>
      <c r="E243" s="108"/>
    </row>
    <row r="244" spans="1:5" ht="15.75">
      <c r="A244" s="29"/>
      <c r="B244" s="29"/>
      <c r="C244" s="40"/>
      <c r="D244" s="29"/>
      <c r="E244" s="108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</sheetData>
  <sheetProtection password="DAF5" sheet="1" objects="1" scenarios="1"/>
  <mergeCells count="20">
    <mergeCell ref="B109:C109"/>
    <mergeCell ref="A120:B120"/>
    <mergeCell ref="B113:C113"/>
    <mergeCell ref="B117:C117"/>
    <mergeCell ref="A126:B126"/>
    <mergeCell ref="B110:C110"/>
    <mergeCell ref="A107:A108"/>
    <mergeCell ref="B111:C111"/>
    <mergeCell ref="B112:C112"/>
    <mergeCell ref="B107:C108"/>
    <mergeCell ref="C126:E126"/>
    <mergeCell ref="C120:E120"/>
    <mergeCell ref="C119:E119"/>
    <mergeCell ref="D107:D108"/>
    <mergeCell ref="D1:E1"/>
    <mergeCell ref="E107:E108"/>
    <mergeCell ref="C5:E5"/>
    <mergeCell ref="A105:E105"/>
    <mergeCell ref="A3:E3"/>
    <mergeCell ref="A4:E4"/>
  </mergeCells>
  <printOptions/>
  <pageMargins left="0.748031496062992" right="0" top="0.537401575" bottom="0.261811024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zoomScale="75" zoomScaleNormal="75" workbookViewId="0" topLeftCell="A1">
      <selection activeCell="D19" sqref="D19 D22"/>
    </sheetView>
  </sheetViews>
  <sheetFormatPr defaultColWidth="8.796875" defaultRowHeight="15"/>
  <cols>
    <col min="1" max="1" width="51.8984375" style="10" customWidth="1"/>
    <col min="2" max="2" width="13.8984375" style="11" customWidth="1"/>
    <col min="3" max="3" width="5.09765625" style="10" customWidth="1"/>
    <col min="4" max="4" width="16.3984375" style="10" customWidth="1"/>
    <col min="5" max="5" width="14.59765625" style="10" customWidth="1"/>
    <col min="6" max="6" width="16.19921875" style="10" customWidth="1"/>
    <col min="7" max="7" width="14.8984375" style="10" customWidth="1"/>
    <col min="8" max="8" width="14.3984375" style="10" customWidth="1"/>
    <col min="9" max="9" width="15.5" style="10" customWidth="1"/>
    <col min="10" max="10" width="14.09765625" style="10" customWidth="1"/>
    <col min="11" max="16384" width="9" style="10" customWidth="1"/>
  </cols>
  <sheetData>
    <row r="1" spans="1:7" ht="34.5" customHeight="1">
      <c r="A1" s="304" t="s">
        <v>601</v>
      </c>
      <c r="B1" s="295"/>
      <c r="C1" s="295"/>
      <c r="D1" s="295"/>
      <c r="E1" s="305"/>
      <c r="F1" s="380" t="s">
        <v>620</v>
      </c>
      <c r="G1" s="381"/>
    </row>
    <row r="2" spans="1:7" ht="20.25" customHeight="1">
      <c r="A2" s="65" t="s">
        <v>600</v>
      </c>
      <c r="B2" s="7"/>
      <c r="C2" s="7"/>
      <c r="D2" s="7"/>
      <c r="E2" s="7"/>
      <c r="F2" s="381" t="s">
        <v>635</v>
      </c>
      <c r="G2" s="381"/>
    </row>
    <row r="3" spans="1:7" ht="21.75" customHeight="1">
      <c r="A3" s="385" t="s">
        <v>623</v>
      </c>
      <c r="B3" s="385"/>
      <c r="C3" s="385"/>
      <c r="D3" s="385"/>
      <c r="E3" s="385"/>
      <c r="F3" s="385"/>
      <c r="G3" s="385"/>
    </row>
    <row r="4" spans="1:7" ht="15.75">
      <c r="A4" s="375"/>
      <c r="B4" s="375"/>
      <c r="C4" s="375"/>
      <c r="D4" s="375"/>
      <c r="E4" s="375"/>
      <c r="F4" s="375"/>
      <c r="G4" s="375"/>
    </row>
    <row r="5" spans="1:10" ht="15.75">
      <c r="A5" s="29"/>
      <c r="B5" s="29"/>
      <c r="C5" s="40"/>
      <c r="D5" s="371" t="s">
        <v>3</v>
      </c>
      <c r="E5" s="371"/>
      <c r="F5" s="371"/>
      <c r="G5" s="371"/>
      <c r="H5" s="289"/>
      <c r="I5" s="289"/>
      <c r="J5" s="289"/>
    </row>
    <row r="6" spans="1:10" ht="21" customHeight="1">
      <c r="A6" s="355" t="s">
        <v>5</v>
      </c>
      <c r="B6" s="355" t="s">
        <v>639</v>
      </c>
      <c r="C6" s="355" t="s">
        <v>188</v>
      </c>
      <c r="D6" s="367" t="s">
        <v>621</v>
      </c>
      <c r="E6" s="368"/>
      <c r="F6" s="369" t="s">
        <v>622</v>
      </c>
      <c r="G6" s="370"/>
      <c r="H6" s="264"/>
      <c r="I6" s="366"/>
      <c r="J6" s="366"/>
    </row>
    <row r="7" spans="1:10" ht="15.75">
      <c r="A7" s="356"/>
      <c r="B7" s="356"/>
      <c r="C7" s="356"/>
      <c r="D7" s="265" t="s">
        <v>586</v>
      </c>
      <c r="E7" s="265" t="s">
        <v>587</v>
      </c>
      <c r="F7" s="266" t="s">
        <v>586</v>
      </c>
      <c r="G7" s="267" t="s">
        <v>587</v>
      </c>
      <c r="H7" s="264"/>
      <c r="I7" s="264"/>
      <c r="J7" s="264"/>
    </row>
    <row r="8" spans="1:10" s="11" customFormat="1" ht="15.75">
      <c r="A8" s="268">
        <v>1</v>
      </c>
      <c r="B8" s="268">
        <v>2</v>
      </c>
      <c r="C8" s="268">
        <v>3</v>
      </c>
      <c r="D8" s="268">
        <v>4</v>
      </c>
      <c r="E8" s="268">
        <v>5</v>
      </c>
      <c r="F8" s="268">
        <v>6</v>
      </c>
      <c r="G8" s="268">
        <v>7</v>
      </c>
      <c r="H8" s="264"/>
      <c r="I8" s="264"/>
      <c r="J8" s="264"/>
    </row>
    <row r="9" spans="1:11" ht="15.75">
      <c r="A9" s="269" t="s">
        <v>310</v>
      </c>
      <c r="B9" s="270" t="s">
        <v>159</v>
      </c>
      <c r="C9" s="271">
        <v>24</v>
      </c>
      <c r="D9" s="290">
        <v>79854538349</v>
      </c>
      <c r="E9" s="272">
        <v>61660334026</v>
      </c>
      <c r="F9" s="290">
        <v>79854538349</v>
      </c>
      <c r="G9" s="272">
        <v>61660334026</v>
      </c>
      <c r="H9" s="290"/>
      <c r="I9" s="290"/>
      <c r="J9" s="290"/>
      <c r="K9" s="239"/>
    </row>
    <row r="10" spans="1:11" ht="15.75">
      <c r="A10" s="273" t="s">
        <v>311</v>
      </c>
      <c r="B10" s="274" t="s">
        <v>155</v>
      </c>
      <c r="C10" s="275">
        <v>24</v>
      </c>
      <c r="D10" s="276"/>
      <c r="E10" s="276"/>
      <c r="F10" s="276"/>
      <c r="G10" s="276"/>
      <c r="H10" s="290"/>
      <c r="I10" s="290"/>
      <c r="J10" s="290"/>
      <c r="K10" s="239"/>
    </row>
    <row r="11" spans="1:11" ht="15.75">
      <c r="A11" s="277" t="s">
        <v>312</v>
      </c>
      <c r="B11" s="278">
        <v>10</v>
      </c>
      <c r="C11" s="278">
        <v>24</v>
      </c>
      <c r="D11" s="279">
        <f>D9</f>
        <v>79854538349</v>
      </c>
      <c r="E11" s="279">
        <f>E9</f>
        <v>61660334026</v>
      </c>
      <c r="F11" s="279">
        <f>F9</f>
        <v>79854538349</v>
      </c>
      <c r="G11" s="279">
        <f>G9</f>
        <v>61660334026</v>
      </c>
      <c r="H11" s="290"/>
      <c r="I11" s="290"/>
      <c r="J11" s="290"/>
      <c r="K11" s="239"/>
    </row>
    <row r="12" spans="1:11" ht="15.75">
      <c r="A12" s="273" t="s">
        <v>313</v>
      </c>
      <c r="B12" s="275">
        <v>11</v>
      </c>
      <c r="C12" s="275">
        <v>25</v>
      </c>
      <c r="D12" s="276">
        <v>70705075631</v>
      </c>
      <c r="E12" s="276">
        <v>56733271148</v>
      </c>
      <c r="F12" s="276">
        <v>70705075631</v>
      </c>
      <c r="G12" s="276">
        <v>56733271148</v>
      </c>
      <c r="H12" s="290"/>
      <c r="I12" s="290"/>
      <c r="J12" s="290"/>
      <c r="K12" s="239"/>
    </row>
    <row r="13" spans="1:11" ht="15.75">
      <c r="A13" s="280" t="s">
        <v>588</v>
      </c>
      <c r="B13" s="278">
        <v>20</v>
      </c>
      <c r="C13" s="278"/>
      <c r="D13" s="281">
        <f>D11-D12</f>
        <v>9149462718</v>
      </c>
      <c r="E13" s="306">
        <f>E11-E12</f>
        <v>4927062878</v>
      </c>
      <c r="F13" s="281">
        <f>F11-F12</f>
        <v>9149462718</v>
      </c>
      <c r="G13" s="306">
        <f>G11-G12</f>
        <v>4927062878</v>
      </c>
      <c r="H13" s="290"/>
      <c r="I13" s="290"/>
      <c r="J13" s="290"/>
      <c r="K13" s="239"/>
    </row>
    <row r="14" spans="1:11" ht="15.75">
      <c r="A14" s="273" t="s">
        <v>314</v>
      </c>
      <c r="B14" s="275">
        <v>21</v>
      </c>
      <c r="C14" s="275">
        <v>24</v>
      </c>
      <c r="D14" s="276">
        <v>814556588</v>
      </c>
      <c r="E14" s="276">
        <v>1123328079</v>
      </c>
      <c r="F14" s="276">
        <v>814556588</v>
      </c>
      <c r="G14" s="276">
        <v>1123328079</v>
      </c>
      <c r="H14" s="290"/>
      <c r="I14" s="290"/>
      <c r="J14" s="290"/>
      <c r="K14" s="239"/>
    </row>
    <row r="15" spans="1:11" ht="15.75">
      <c r="A15" s="273" t="s">
        <v>315</v>
      </c>
      <c r="B15" s="275">
        <v>22</v>
      </c>
      <c r="C15" s="275">
        <v>26</v>
      </c>
      <c r="D15" s="276">
        <v>4471389135</v>
      </c>
      <c r="E15" s="276">
        <v>1033097261</v>
      </c>
      <c r="F15" s="276">
        <v>4471389135</v>
      </c>
      <c r="G15" s="276">
        <v>1033097261</v>
      </c>
      <c r="H15" s="290"/>
      <c r="I15" s="290"/>
      <c r="J15" s="290"/>
      <c r="K15" s="239"/>
    </row>
    <row r="16" spans="1:11" s="2" customFormat="1" ht="15.75">
      <c r="A16" s="282" t="s">
        <v>316</v>
      </c>
      <c r="B16" s="283">
        <v>23</v>
      </c>
      <c r="C16" s="283"/>
      <c r="D16" s="284">
        <v>3624147931</v>
      </c>
      <c r="E16" s="284">
        <v>957612260</v>
      </c>
      <c r="F16" s="284">
        <v>3624147931</v>
      </c>
      <c r="G16" s="284">
        <v>957612260</v>
      </c>
      <c r="H16" s="291"/>
      <c r="I16" s="291"/>
      <c r="J16" s="291"/>
      <c r="K16" s="240"/>
    </row>
    <row r="17" spans="1:11" ht="15.75">
      <c r="A17" s="273" t="s">
        <v>317</v>
      </c>
      <c r="B17" s="275">
        <v>24</v>
      </c>
      <c r="C17" s="275"/>
      <c r="D17" s="276">
        <v>0</v>
      </c>
      <c r="E17" s="276">
        <v>0</v>
      </c>
      <c r="F17" s="276">
        <v>0</v>
      </c>
      <c r="G17" s="276">
        <v>0</v>
      </c>
      <c r="H17" s="292"/>
      <c r="I17" s="292"/>
      <c r="J17" s="292"/>
      <c r="K17" s="239"/>
    </row>
    <row r="18" spans="1:11" ht="15.75">
      <c r="A18" s="273" t="s">
        <v>318</v>
      </c>
      <c r="B18" s="275">
        <v>25</v>
      </c>
      <c r="C18" s="275"/>
      <c r="D18" s="276">
        <v>2591443814</v>
      </c>
      <c r="E18" s="276">
        <v>1812323558</v>
      </c>
      <c r="F18" s="276">
        <v>2591443814</v>
      </c>
      <c r="G18" s="276">
        <v>1812323558</v>
      </c>
      <c r="H18" s="292"/>
      <c r="I18" s="292"/>
      <c r="J18" s="292"/>
      <c r="K18" s="239"/>
    </row>
    <row r="19" spans="1:11" ht="30">
      <c r="A19" s="280" t="s">
        <v>319</v>
      </c>
      <c r="B19" s="278">
        <v>30</v>
      </c>
      <c r="C19" s="278"/>
      <c r="D19" s="281">
        <f>D13+D14-D15-D18</f>
        <v>2901186357</v>
      </c>
      <c r="E19" s="281">
        <f>E13+E14-E15-E18</f>
        <v>3204970138</v>
      </c>
      <c r="F19" s="281">
        <f>F13+F14-F15-F18</f>
        <v>2901186357</v>
      </c>
      <c r="G19" s="281">
        <f>G13+G14-G15-G18</f>
        <v>3204970138</v>
      </c>
      <c r="H19" s="27"/>
      <c r="I19" s="27"/>
      <c r="J19" s="27"/>
      <c r="K19" s="239"/>
    </row>
    <row r="20" spans="1:11" ht="15.75">
      <c r="A20" s="273" t="s">
        <v>320</v>
      </c>
      <c r="B20" s="275">
        <v>31</v>
      </c>
      <c r="C20" s="275"/>
      <c r="D20" s="276">
        <v>473447183</v>
      </c>
      <c r="E20" s="276">
        <v>237263967</v>
      </c>
      <c r="F20" s="276">
        <v>473447183</v>
      </c>
      <c r="G20" s="276">
        <v>237263967</v>
      </c>
      <c r="H20" s="293"/>
      <c r="I20" s="293"/>
      <c r="J20" s="293"/>
      <c r="K20" s="239"/>
    </row>
    <row r="21" spans="1:11" ht="15.75">
      <c r="A21" s="273" t="s">
        <v>321</v>
      </c>
      <c r="B21" s="275">
        <v>32</v>
      </c>
      <c r="C21" s="275"/>
      <c r="D21" s="276">
        <v>133457250</v>
      </c>
      <c r="E21" s="276"/>
      <c r="F21" s="276">
        <v>133457250</v>
      </c>
      <c r="G21" s="276"/>
      <c r="H21" s="293"/>
      <c r="I21" s="293"/>
      <c r="J21" s="293"/>
      <c r="K21" s="239"/>
    </row>
    <row r="22" spans="1:11" ht="15.75">
      <c r="A22" s="273" t="s">
        <v>322</v>
      </c>
      <c r="B22" s="275">
        <v>40</v>
      </c>
      <c r="C22" s="275"/>
      <c r="D22" s="276">
        <f>D20-D21</f>
        <v>339989933</v>
      </c>
      <c r="E22" s="276">
        <f>E20-E21</f>
        <v>237263967</v>
      </c>
      <c r="F22" s="276">
        <f>F20-F21</f>
        <v>339989933</v>
      </c>
      <c r="G22" s="276">
        <f>G20-G21</f>
        <v>237263967</v>
      </c>
      <c r="H22" s="293"/>
      <c r="I22" s="293"/>
      <c r="J22" s="293"/>
      <c r="K22" s="239"/>
    </row>
    <row r="23" spans="1:11" ht="15.75">
      <c r="A23" s="273" t="s">
        <v>323</v>
      </c>
      <c r="B23" s="275">
        <v>50</v>
      </c>
      <c r="C23" s="275"/>
      <c r="D23" s="301">
        <f>D19+D22</f>
        <v>3241176290</v>
      </c>
      <c r="E23" s="285">
        <f>E19+E22</f>
        <v>3442234105</v>
      </c>
      <c r="F23" s="301">
        <f>F19+F22</f>
        <v>3241176290</v>
      </c>
      <c r="G23" s="285">
        <f>G19+G22</f>
        <v>3442234105</v>
      </c>
      <c r="H23" s="27"/>
      <c r="I23" s="27"/>
      <c r="J23" s="27"/>
      <c r="K23" s="239"/>
    </row>
    <row r="24" spans="1:11" ht="15.75">
      <c r="A24" s="273" t="s">
        <v>590</v>
      </c>
      <c r="B24" s="275">
        <v>51</v>
      </c>
      <c r="C24" s="275">
        <v>27</v>
      </c>
      <c r="D24" s="286">
        <v>464327934</v>
      </c>
      <c r="E24" s="286">
        <v>379445273</v>
      </c>
      <c r="F24" s="286">
        <v>464327934</v>
      </c>
      <c r="G24" s="286">
        <v>379445273</v>
      </c>
      <c r="H24" s="293"/>
      <c r="I24" s="293"/>
      <c r="J24" s="293"/>
      <c r="K24" s="239"/>
    </row>
    <row r="25" spans="1:11" ht="15.75">
      <c r="A25" s="277" t="s">
        <v>591</v>
      </c>
      <c r="B25" s="278">
        <v>52</v>
      </c>
      <c r="C25" s="278"/>
      <c r="D25" s="300"/>
      <c r="E25" s="300"/>
      <c r="F25" s="300"/>
      <c r="G25" s="300"/>
      <c r="H25" s="293"/>
      <c r="I25" s="293"/>
      <c r="J25" s="293"/>
      <c r="K25" s="239"/>
    </row>
    <row r="26" spans="1:11" ht="15.75">
      <c r="A26" s="273" t="s">
        <v>592</v>
      </c>
      <c r="B26" s="275">
        <v>60</v>
      </c>
      <c r="C26" s="275">
        <v>27</v>
      </c>
      <c r="D26" s="301">
        <f>D23-D24</f>
        <v>2776848356</v>
      </c>
      <c r="E26" s="285">
        <f>E23-E24</f>
        <v>3062788832</v>
      </c>
      <c r="F26" s="285">
        <f>F23-F24</f>
        <v>2776848356</v>
      </c>
      <c r="G26" s="285">
        <f>G23-G24</f>
        <v>3062788832</v>
      </c>
      <c r="H26" s="293"/>
      <c r="I26" s="293"/>
      <c r="J26" s="293"/>
      <c r="K26" s="239"/>
    </row>
    <row r="27" spans="1:11" ht="15.75">
      <c r="A27" s="287" t="s">
        <v>593</v>
      </c>
      <c r="B27" s="288">
        <v>70</v>
      </c>
      <c r="C27" s="288"/>
      <c r="D27" s="303">
        <f>D26/15000000</f>
        <v>185.12322373333333</v>
      </c>
      <c r="E27" s="302">
        <f>E26/15000000</f>
        <v>204.18592213333332</v>
      </c>
      <c r="F27" s="302">
        <f>F26/15000000</f>
        <v>185.12322373333333</v>
      </c>
      <c r="G27" s="302">
        <f>G26/15000000</f>
        <v>204.18592213333332</v>
      </c>
      <c r="H27" s="293"/>
      <c r="I27" s="293"/>
      <c r="J27" s="293"/>
      <c r="K27" s="239"/>
    </row>
    <row r="28" spans="1:11" ht="15.75">
      <c r="A28" s="296"/>
      <c r="B28" s="297"/>
      <c r="C28" s="297"/>
      <c r="D28" s="298"/>
      <c r="E28" s="299"/>
      <c r="F28" s="299"/>
      <c r="G28" s="299"/>
      <c r="H28" s="293"/>
      <c r="I28" s="293"/>
      <c r="J28" s="293"/>
      <c r="K28" s="239"/>
    </row>
    <row r="29" spans="1:11" ht="19.5" customHeight="1">
      <c r="A29" s="29"/>
      <c r="B29" s="40"/>
      <c r="C29" s="376" t="s">
        <v>619</v>
      </c>
      <c r="D29" s="376"/>
      <c r="E29" s="376"/>
      <c r="F29" s="376"/>
      <c r="G29" s="376"/>
      <c r="H29" s="293"/>
      <c r="I29" s="293"/>
      <c r="J29" s="293"/>
      <c r="K29" s="239"/>
    </row>
    <row r="30" spans="1:11" s="8" customFormat="1" ht="19.5" customHeight="1">
      <c r="A30" s="381" t="s">
        <v>596</v>
      </c>
      <c r="B30" s="381"/>
      <c r="C30" s="385" t="s">
        <v>594</v>
      </c>
      <c r="D30" s="385"/>
      <c r="E30" s="385"/>
      <c r="F30" s="385"/>
      <c r="G30" s="263"/>
      <c r="H30" s="294"/>
      <c r="I30" s="294"/>
      <c r="J30" s="294"/>
      <c r="K30" s="241"/>
    </row>
    <row r="31" spans="1:11" s="8" customFormat="1" ht="19.5" customHeight="1">
      <c r="A31" s="65"/>
      <c r="B31" s="65"/>
      <c r="C31" s="263"/>
      <c r="D31" s="263"/>
      <c r="E31" s="263"/>
      <c r="F31" s="263"/>
      <c r="G31" s="263"/>
      <c r="H31" s="294"/>
      <c r="I31" s="294"/>
      <c r="J31" s="294"/>
      <c r="K31" s="241"/>
    </row>
    <row r="32" spans="1:11" s="8" customFormat="1" ht="19.5" customHeight="1">
      <c r="A32" s="65"/>
      <c r="B32" s="65"/>
      <c r="C32" s="263"/>
      <c r="D32" s="263"/>
      <c r="E32" s="263"/>
      <c r="F32" s="263"/>
      <c r="G32" s="263"/>
      <c r="H32" s="294"/>
      <c r="I32" s="294"/>
      <c r="J32" s="294"/>
      <c r="K32" s="241"/>
    </row>
    <row r="33" spans="1:11" s="8" customFormat="1" ht="19.5" customHeight="1">
      <c r="A33" s="316" t="s">
        <v>648</v>
      </c>
      <c r="B33" s="316" t="s">
        <v>646</v>
      </c>
      <c r="C33" s="66"/>
      <c r="D33" s="66"/>
      <c r="E33" s="319" t="s">
        <v>646</v>
      </c>
      <c r="F33" s="263"/>
      <c r="G33" s="263"/>
      <c r="H33" s="294"/>
      <c r="I33" s="294"/>
      <c r="J33" s="294"/>
      <c r="K33" s="241"/>
    </row>
    <row r="34" spans="1:11" s="8" customFormat="1" ht="19.5" customHeight="1">
      <c r="A34" s="65"/>
      <c r="B34" s="65"/>
      <c r="C34" s="263"/>
      <c r="D34" s="263"/>
      <c r="E34" s="263"/>
      <c r="F34" s="263"/>
      <c r="G34" s="263"/>
      <c r="H34" s="294"/>
      <c r="I34" s="294"/>
      <c r="J34" s="294"/>
      <c r="K34" s="241"/>
    </row>
    <row r="35" spans="1:11" s="3" customFormat="1" ht="15.75">
      <c r="A35" s="381" t="s">
        <v>597</v>
      </c>
      <c r="B35" s="381"/>
      <c r="C35" s="385" t="s">
        <v>595</v>
      </c>
      <c r="D35" s="385"/>
      <c r="E35" s="385"/>
      <c r="F35" s="385"/>
      <c r="G35" s="263"/>
      <c r="H35" s="242"/>
      <c r="I35" s="242"/>
      <c r="J35" s="242"/>
      <c r="K35" s="242"/>
    </row>
    <row r="36" spans="1:11" ht="15.75">
      <c r="A36" s="29"/>
      <c r="B36" s="29"/>
      <c r="C36" s="40"/>
      <c r="D36" s="29"/>
      <c r="E36" s="29"/>
      <c r="F36" s="29"/>
      <c r="G36" s="29"/>
      <c r="H36" s="239"/>
      <c r="I36" s="239"/>
      <c r="J36" s="239"/>
      <c r="K36" s="239"/>
    </row>
    <row r="37" spans="1:11" ht="15.75">
      <c r="A37" s="29"/>
      <c r="B37" s="40"/>
      <c r="C37" s="29"/>
      <c r="D37" s="29"/>
      <c r="E37" s="29"/>
      <c r="F37" s="29"/>
      <c r="G37" s="29"/>
      <c r="H37" s="239"/>
      <c r="I37" s="239"/>
      <c r="J37" s="239"/>
      <c r="K37" s="239"/>
    </row>
    <row r="38" spans="1:11" ht="15.75">
      <c r="A38" s="29"/>
      <c r="B38" s="40"/>
      <c r="C38" s="29"/>
      <c r="D38" s="29"/>
      <c r="E38" s="29"/>
      <c r="F38" s="29"/>
      <c r="G38" s="29"/>
      <c r="H38" s="239"/>
      <c r="I38" s="239"/>
      <c r="J38" s="239"/>
      <c r="K38" s="239"/>
    </row>
    <row r="39" spans="1:11" ht="15.75">
      <c r="A39" s="40"/>
      <c r="B39" s="40"/>
      <c r="C39" s="29"/>
      <c r="D39" s="40"/>
      <c r="E39" s="40"/>
      <c r="F39" s="29"/>
      <c r="G39" s="29"/>
      <c r="H39" s="239"/>
      <c r="I39" s="239"/>
      <c r="J39" s="239"/>
      <c r="K39" s="239"/>
    </row>
    <row r="40" spans="1:11" ht="15.75">
      <c r="A40" s="29"/>
      <c r="B40" s="40"/>
      <c r="C40" s="29"/>
      <c r="D40" s="29"/>
      <c r="E40" s="29"/>
      <c r="F40" s="29"/>
      <c r="G40" s="29"/>
      <c r="H40" s="239"/>
      <c r="I40" s="239"/>
      <c r="J40" s="239"/>
      <c r="K40" s="239"/>
    </row>
    <row r="41" spans="1:11" ht="15.75">
      <c r="A41" s="29"/>
      <c r="B41" s="40"/>
      <c r="C41" s="29"/>
      <c r="D41" s="29"/>
      <c r="E41" s="29"/>
      <c r="F41" s="29"/>
      <c r="G41" s="29"/>
      <c r="H41" s="239"/>
      <c r="I41" s="239"/>
      <c r="J41" s="239"/>
      <c r="K41" s="239"/>
    </row>
    <row r="42" spans="1:11" ht="15">
      <c r="A42" s="7"/>
      <c r="C42" s="357"/>
      <c r="D42" s="357"/>
      <c r="E42" s="7"/>
      <c r="H42" s="239"/>
      <c r="I42" s="239"/>
      <c r="J42" s="239"/>
      <c r="K42" s="239"/>
    </row>
    <row r="43" spans="8:11" ht="15">
      <c r="H43" s="239"/>
      <c r="I43" s="239"/>
      <c r="J43" s="239"/>
      <c r="K43" s="239"/>
    </row>
    <row r="44" spans="8:11" ht="15">
      <c r="H44" s="239"/>
      <c r="I44" s="239"/>
      <c r="J44" s="239"/>
      <c r="K44" s="239"/>
    </row>
    <row r="45" spans="8:11" ht="15">
      <c r="H45" s="239"/>
      <c r="I45" s="239"/>
      <c r="J45" s="239"/>
      <c r="K45" s="239"/>
    </row>
    <row r="46" spans="8:11" ht="15">
      <c r="H46" s="239"/>
      <c r="I46" s="239"/>
      <c r="J46" s="239"/>
      <c r="K46" s="239"/>
    </row>
    <row r="47" spans="8:11" ht="15">
      <c r="H47" s="239"/>
      <c r="I47" s="239"/>
      <c r="J47" s="239"/>
      <c r="K47" s="239"/>
    </row>
    <row r="48" spans="8:11" ht="15">
      <c r="H48" s="239"/>
      <c r="I48" s="239"/>
      <c r="J48" s="239"/>
      <c r="K48" s="239"/>
    </row>
    <row r="49" spans="8:11" ht="15">
      <c r="H49" s="239"/>
      <c r="I49" s="239"/>
      <c r="J49" s="239"/>
      <c r="K49" s="239"/>
    </row>
    <row r="50" spans="8:11" ht="15">
      <c r="H50" s="239"/>
      <c r="I50" s="239"/>
      <c r="J50" s="239"/>
      <c r="K50" s="239"/>
    </row>
    <row r="51" spans="8:11" ht="15">
      <c r="H51" s="239"/>
      <c r="I51" s="239"/>
      <c r="J51" s="239"/>
      <c r="K51" s="239"/>
    </row>
    <row r="52" spans="8:11" ht="15">
      <c r="H52" s="239"/>
      <c r="I52" s="239"/>
      <c r="J52" s="239"/>
      <c r="K52" s="239"/>
    </row>
    <row r="53" spans="8:11" ht="15">
      <c r="H53" s="239"/>
      <c r="I53" s="239"/>
      <c r="J53" s="239"/>
      <c r="K53" s="239"/>
    </row>
    <row r="54" spans="8:11" ht="15">
      <c r="H54" s="239"/>
      <c r="I54" s="239"/>
      <c r="J54" s="239"/>
      <c r="K54" s="239"/>
    </row>
    <row r="55" spans="8:11" ht="15">
      <c r="H55" s="239"/>
      <c r="I55" s="239"/>
      <c r="J55" s="239"/>
      <c r="K55" s="239"/>
    </row>
    <row r="56" spans="8:11" ht="15">
      <c r="H56" s="239"/>
      <c r="I56" s="239"/>
      <c r="J56" s="239"/>
      <c r="K56" s="239"/>
    </row>
    <row r="57" spans="8:11" ht="15">
      <c r="H57" s="239"/>
      <c r="I57" s="239"/>
      <c r="J57" s="239"/>
      <c r="K57" s="239"/>
    </row>
    <row r="58" spans="8:11" ht="15">
      <c r="H58" s="239"/>
      <c r="I58" s="239"/>
      <c r="J58" s="239"/>
      <c r="K58" s="239"/>
    </row>
    <row r="59" spans="8:11" ht="15">
      <c r="H59" s="239"/>
      <c r="I59" s="239"/>
      <c r="J59" s="239"/>
      <c r="K59" s="239"/>
    </row>
    <row r="60" spans="8:11" ht="15">
      <c r="H60" s="239"/>
      <c r="I60" s="239"/>
      <c r="J60" s="239"/>
      <c r="K60" s="239"/>
    </row>
    <row r="61" spans="8:11" ht="15">
      <c r="H61" s="239"/>
      <c r="I61" s="239"/>
      <c r="J61" s="239"/>
      <c r="K61" s="239"/>
    </row>
    <row r="62" spans="8:11" ht="15">
      <c r="H62" s="239"/>
      <c r="I62" s="239"/>
      <c r="J62" s="239"/>
      <c r="K62" s="239"/>
    </row>
    <row r="63" spans="8:11" ht="15">
      <c r="H63" s="239"/>
      <c r="I63" s="239"/>
      <c r="J63" s="239"/>
      <c r="K63" s="239"/>
    </row>
    <row r="64" spans="8:11" ht="15">
      <c r="H64" s="239"/>
      <c r="I64" s="239"/>
      <c r="J64" s="239"/>
      <c r="K64" s="239"/>
    </row>
    <row r="65" spans="8:11" ht="15">
      <c r="H65" s="239"/>
      <c r="I65" s="239"/>
      <c r="J65" s="239"/>
      <c r="K65" s="239"/>
    </row>
    <row r="66" spans="8:11" ht="15">
      <c r="H66" s="239"/>
      <c r="I66" s="239"/>
      <c r="J66" s="239"/>
      <c r="K66" s="239"/>
    </row>
    <row r="67" spans="8:11" ht="15">
      <c r="H67" s="239"/>
      <c r="I67" s="239"/>
      <c r="J67" s="239"/>
      <c r="K67" s="239"/>
    </row>
    <row r="68" spans="8:11" ht="15">
      <c r="H68" s="239"/>
      <c r="I68" s="239"/>
      <c r="J68" s="239"/>
      <c r="K68" s="239"/>
    </row>
    <row r="69" spans="8:11" ht="15">
      <c r="H69" s="239"/>
      <c r="I69" s="239"/>
      <c r="J69" s="239"/>
      <c r="K69" s="239"/>
    </row>
    <row r="70" spans="8:11" ht="15">
      <c r="H70" s="239"/>
      <c r="I70" s="239"/>
      <c r="J70" s="239"/>
      <c r="K70" s="239"/>
    </row>
    <row r="71" spans="8:11" ht="15">
      <c r="H71" s="239"/>
      <c r="I71" s="239"/>
      <c r="J71" s="239"/>
      <c r="K71" s="239"/>
    </row>
    <row r="72" spans="8:11" ht="15">
      <c r="H72" s="239"/>
      <c r="I72" s="239"/>
      <c r="J72" s="239"/>
      <c r="K72" s="239"/>
    </row>
    <row r="73" spans="8:11" ht="15">
      <c r="H73" s="239"/>
      <c r="I73" s="239"/>
      <c r="J73" s="239"/>
      <c r="K73" s="239"/>
    </row>
    <row r="74" spans="8:11" ht="15">
      <c r="H74" s="239"/>
      <c r="I74" s="239"/>
      <c r="J74" s="239"/>
      <c r="K74" s="239"/>
    </row>
    <row r="75" spans="8:11" ht="15">
      <c r="H75" s="239"/>
      <c r="I75" s="239"/>
      <c r="J75" s="239"/>
      <c r="K75" s="239"/>
    </row>
    <row r="76" spans="8:11" ht="15">
      <c r="H76" s="239"/>
      <c r="I76" s="239"/>
      <c r="J76" s="239"/>
      <c r="K76" s="239"/>
    </row>
    <row r="77" spans="8:11" ht="15">
      <c r="H77" s="239"/>
      <c r="I77" s="239"/>
      <c r="J77" s="239"/>
      <c r="K77" s="239"/>
    </row>
    <row r="78" spans="8:11" ht="15">
      <c r="H78" s="239"/>
      <c r="I78" s="239"/>
      <c r="J78" s="239"/>
      <c r="K78" s="239"/>
    </row>
    <row r="79" spans="8:11" ht="15">
      <c r="H79" s="239"/>
      <c r="I79" s="239"/>
      <c r="J79" s="239"/>
      <c r="K79" s="239"/>
    </row>
    <row r="80" spans="8:11" ht="15">
      <c r="H80" s="239"/>
      <c r="I80" s="239"/>
      <c r="J80" s="239"/>
      <c r="K80" s="239"/>
    </row>
    <row r="81" spans="8:11" ht="15">
      <c r="H81" s="239"/>
      <c r="I81" s="239"/>
      <c r="J81" s="239"/>
      <c r="K81" s="239"/>
    </row>
    <row r="82" spans="8:11" ht="15">
      <c r="H82" s="239"/>
      <c r="I82" s="239"/>
      <c r="J82" s="239"/>
      <c r="K82" s="239"/>
    </row>
    <row r="83" spans="8:11" ht="15">
      <c r="H83" s="239"/>
      <c r="I83" s="239"/>
      <c r="J83" s="239"/>
      <c r="K83" s="239"/>
    </row>
    <row r="84" spans="8:11" ht="15">
      <c r="H84" s="239"/>
      <c r="I84" s="239"/>
      <c r="J84" s="239"/>
      <c r="K84" s="239"/>
    </row>
    <row r="85" spans="8:11" ht="15">
      <c r="H85" s="239"/>
      <c r="I85" s="239"/>
      <c r="J85" s="239"/>
      <c r="K85" s="239"/>
    </row>
    <row r="86" spans="8:11" ht="15">
      <c r="H86" s="239"/>
      <c r="I86" s="239"/>
      <c r="J86" s="239"/>
      <c r="K86" s="239"/>
    </row>
    <row r="87" spans="8:11" ht="15">
      <c r="H87" s="239"/>
      <c r="I87" s="239"/>
      <c r="J87" s="239"/>
      <c r="K87" s="239"/>
    </row>
    <row r="88" spans="8:11" ht="15">
      <c r="H88" s="239"/>
      <c r="I88" s="239"/>
      <c r="J88" s="239"/>
      <c r="K88" s="239"/>
    </row>
    <row r="89" spans="8:11" ht="15">
      <c r="H89" s="239"/>
      <c r="I89" s="239"/>
      <c r="J89" s="239"/>
      <c r="K89" s="239"/>
    </row>
    <row r="90" spans="8:11" ht="15">
      <c r="H90" s="239"/>
      <c r="I90" s="239"/>
      <c r="J90" s="239"/>
      <c r="K90" s="239"/>
    </row>
    <row r="91" spans="8:11" ht="15">
      <c r="H91" s="239"/>
      <c r="I91" s="239"/>
      <c r="J91" s="239"/>
      <c r="K91" s="239"/>
    </row>
    <row r="92" spans="8:11" ht="15">
      <c r="H92" s="239"/>
      <c r="I92" s="239"/>
      <c r="J92" s="239"/>
      <c r="K92" s="239"/>
    </row>
    <row r="93" spans="8:11" ht="15">
      <c r="H93" s="239"/>
      <c r="I93" s="239"/>
      <c r="J93" s="239"/>
      <c r="K93" s="239"/>
    </row>
    <row r="94" spans="8:11" ht="15">
      <c r="H94" s="239"/>
      <c r="I94" s="239"/>
      <c r="J94" s="239"/>
      <c r="K94" s="239"/>
    </row>
    <row r="95" spans="8:11" ht="15">
      <c r="H95" s="239"/>
      <c r="I95" s="239"/>
      <c r="J95" s="239"/>
      <c r="K95" s="239"/>
    </row>
    <row r="96" spans="8:11" ht="15">
      <c r="H96" s="239"/>
      <c r="I96" s="239"/>
      <c r="J96" s="239"/>
      <c r="K96" s="239"/>
    </row>
    <row r="97" spans="8:11" ht="15">
      <c r="H97" s="239"/>
      <c r="I97" s="239"/>
      <c r="J97" s="239"/>
      <c r="K97" s="239"/>
    </row>
    <row r="98" spans="8:11" ht="15">
      <c r="H98" s="239"/>
      <c r="I98" s="239"/>
      <c r="J98" s="239"/>
      <c r="K98" s="239"/>
    </row>
    <row r="99" spans="8:11" ht="15">
      <c r="H99" s="239"/>
      <c r="I99" s="239"/>
      <c r="J99" s="239"/>
      <c r="K99" s="239"/>
    </row>
    <row r="100" spans="8:11" ht="15">
      <c r="H100" s="239"/>
      <c r="I100" s="239"/>
      <c r="J100" s="239"/>
      <c r="K100" s="239"/>
    </row>
    <row r="101" spans="8:11" ht="15">
      <c r="H101" s="239"/>
      <c r="I101" s="239"/>
      <c r="J101" s="239"/>
      <c r="K101" s="239"/>
    </row>
    <row r="102" spans="8:11" ht="15">
      <c r="H102" s="239"/>
      <c r="I102" s="239"/>
      <c r="J102" s="239"/>
      <c r="K102" s="239"/>
    </row>
    <row r="103" spans="8:11" ht="15">
      <c r="H103" s="239"/>
      <c r="I103" s="239"/>
      <c r="J103" s="239"/>
      <c r="K103" s="239"/>
    </row>
    <row r="104" spans="8:11" ht="15">
      <c r="H104" s="239"/>
      <c r="I104" s="239"/>
      <c r="J104" s="239"/>
      <c r="K104" s="239"/>
    </row>
    <row r="105" spans="8:11" ht="15">
      <c r="H105" s="239"/>
      <c r="I105" s="239"/>
      <c r="J105" s="239"/>
      <c r="K105" s="239"/>
    </row>
    <row r="106" spans="8:11" ht="15">
      <c r="H106" s="239"/>
      <c r="I106" s="239"/>
      <c r="J106" s="239"/>
      <c r="K106" s="239"/>
    </row>
    <row r="107" spans="8:11" ht="15">
      <c r="H107" s="239"/>
      <c r="I107" s="239"/>
      <c r="J107" s="239"/>
      <c r="K107" s="239"/>
    </row>
    <row r="108" spans="8:11" ht="15">
      <c r="H108" s="239"/>
      <c r="I108" s="239"/>
      <c r="J108" s="239"/>
      <c r="K108" s="239"/>
    </row>
    <row r="109" spans="8:11" ht="15">
      <c r="H109" s="239"/>
      <c r="I109" s="239"/>
      <c r="J109" s="239"/>
      <c r="K109" s="239"/>
    </row>
    <row r="110" spans="8:11" ht="15">
      <c r="H110" s="239"/>
      <c r="I110" s="239"/>
      <c r="J110" s="239"/>
      <c r="K110" s="239"/>
    </row>
    <row r="111" spans="8:11" ht="15">
      <c r="H111" s="239"/>
      <c r="I111" s="239"/>
      <c r="J111" s="239"/>
      <c r="K111" s="239"/>
    </row>
    <row r="112" spans="8:11" ht="15">
      <c r="H112" s="239"/>
      <c r="I112" s="239"/>
      <c r="J112" s="239"/>
      <c r="K112" s="239"/>
    </row>
    <row r="113" spans="8:11" ht="15">
      <c r="H113" s="239"/>
      <c r="I113" s="239"/>
      <c r="J113" s="239"/>
      <c r="K113" s="239"/>
    </row>
    <row r="114" spans="8:11" ht="15">
      <c r="H114" s="239"/>
      <c r="I114" s="239"/>
      <c r="J114" s="239"/>
      <c r="K114" s="239"/>
    </row>
    <row r="115" spans="8:11" ht="15">
      <c r="H115" s="239"/>
      <c r="I115" s="239"/>
      <c r="J115" s="239"/>
      <c r="K115" s="239"/>
    </row>
    <row r="116" spans="8:11" ht="15">
      <c r="H116" s="239"/>
      <c r="I116" s="239"/>
      <c r="J116" s="239"/>
      <c r="K116" s="239"/>
    </row>
    <row r="117" spans="8:11" ht="15">
      <c r="H117" s="239"/>
      <c r="I117" s="239"/>
      <c r="J117" s="239"/>
      <c r="K117" s="239"/>
    </row>
    <row r="118" spans="8:11" ht="15">
      <c r="H118" s="239"/>
      <c r="I118" s="239"/>
      <c r="J118" s="239"/>
      <c r="K118" s="239"/>
    </row>
    <row r="119" spans="8:11" ht="15">
      <c r="H119" s="239"/>
      <c r="I119" s="239"/>
      <c r="J119" s="239"/>
      <c r="K119" s="239"/>
    </row>
    <row r="120" spans="8:11" ht="15">
      <c r="H120" s="239"/>
      <c r="I120" s="239"/>
      <c r="J120" s="239"/>
      <c r="K120" s="239"/>
    </row>
    <row r="121" spans="8:11" ht="15">
      <c r="H121" s="239"/>
      <c r="I121" s="239"/>
      <c r="J121" s="239"/>
      <c r="K121" s="239"/>
    </row>
    <row r="122" spans="8:11" ht="15">
      <c r="H122" s="239"/>
      <c r="I122" s="239"/>
      <c r="J122" s="239"/>
      <c r="K122" s="239"/>
    </row>
    <row r="123" spans="8:11" ht="15">
      <c r="H123" s="239"/>
      <c r="I123" s="239"/>
      <c r="J123" s="239"/>
      <c r="K123" s="239"/>
    </row>
    <row r="124" spans="8:11" ht="15">
      <c r="H124" s="239"/>
      <c r="I124" s="239"/>
      <c r="J124" s="239"/>
      <c r="K124" s="239"/>
    </row>
    <row r="125" spans="8:11" ht="15">
      <c r="H125" s="239"/>
      <c r="I125" s="239"/>
      <c r="J125" s="239"/>
      <c r="K125" s="239"/>
    </row>
    <row r="126" spans="8:11" ht="15">
      <c r="H126" s="239"/>
      <c r="I126" s="239"/>
      <c r="J126" s="239"/>
      <c r="K126" s="239"/>
    </row>
    <row r="127" spans="8:11" ht="15">
      <c r="H127" s="239"/>
      <c r="I127" s="239"/>
      <c r="J127" s="239"/>
      <c r="K127" s="239"/>
    </row>
    <row r="128" spans="8:11" ht="15">
      <c r="H128" s="239"/>
      <c r="I128" s="239"/>
      <c r="J128" s="239"/>
      <c r="K128" s="239"/>
    </row>
    <row r="129" spans="8:11" ht="15">
      <c r="H129" s="239"/>
      <c r="I129" s="239"/>
      <c r="J129" s="239"/>
      <c r="K129" s="239"/>
    </row>
    <row r="130" spans="8:11" ht="15">
      <c r="H130" s="239"/>
      <c r="I130" s="239"/>
      <c r="J130" s="239"/>
      <c r="K130" s="239"/>
    </row>
    <row r="131" spans="8:11" ht="15">
      <c r="H131" s="239"/>
      <c r="I131" s="239"/>
      <c r="J131" s="239"/>
      <c r="K131" s="239"/>
    </row>
    <row r="132" spans="8:11" ht="15">
      <c r="H132" s="239"/>
      <c r="I132" s="239"/>
      <c r="J132" s="239"/>
      <c r="K132" s="239"/>
    </row>
    <row r="133" spans="8:11" ht="15">
      <c r="H133" s="239"/>
      <c r="I133" s="239"/>
      <c r="J133" s="239"/>
      <c r="K133" s="239"/>
    </row>
    <row r="134" spans="8:11" ht="15">
      <c r="H134" s="239"/>
      <c r="I134" s="239"/>
      <c r="J134" s="239"/>
      <c r="K134" s="239"/>
    </row>
    <row r="135" spans="8:11" ht="15">
      <c r="H135" s="239"/>
      <c r="I135" s="239"/>
      <c r="J135" s="239"/>
      <c r="K135" s="239"/>
    </row>
    <row r="136" spans="8:11" ht="15">
      <c r="H136" s="239"/>
      <c r="I136" s="239"/>
      <c r="J136" s="239"/>
      <c r="K136" s="239"/>
    </row>
    <row r="137" spans="8:11" ht="15">
      <c r="H137" s="239"/>
      <c r="I137" s="239"/>
      <c r="J137" s="239"/>
      <c r="K137" s="239"/>
    </row>
    <row r="138" spans="8:11" ht="15">
      <c r="H138" s="239"/>
      <c r="I138" s="239"/>
      <c r="J138" s="239"/>
      <c r="K138" s="239"/>
    </row>
    <row r="139" spans="8:11" ht="15">
      <c r="H139" s="239"/>
      <c r="I139" s="239"/>
      <c r="J139" s="239"/>
      <c r="K139" s="239"/>
    </row>
    <row r="140" spans="8:11" ht="15">
      <c r="H140" s="239"/>
      <c r="I140" s="239"/>
      <c r="J140" s="239"/>
      <c r="K140" s="239"/>
    </row>
    <row r="141" spans="8:11" ht="15">
      <c r="H141" s="239"/>
      <c r="I141" s="239"/>
      <c r="J141" s="239"/>
      <c r="K141" s="239"/>
    </row>
    <row r="142" spans="8:11" ht="15">
      <c r="H142" s="239"/>
      <c r="I142" s="239"/>
      <c r="J142" s="239"/>
      <c r="K142" s="239"/>
    </row>
    <row r="143" spans="8:11" ht="15">
      <c r="H143" s="239"/>
      <c r="I143" s="239"/>
      <c r="J143" s="239"/>
      <c r="K143" s="239"/>
    </row>
    <row r="144" spans="8:11" ht="15">
      <c r="H144" s="239"/>
      <c r="I144" s="239"/>
      <c r="J144" s="239"/>
      <c r="K144" s="239"/>
    </row>
    <row r="145" spans="8:11" ht="15">
      <c r="H145" s="239"/>
      <c r="I145" s="239"/>
      <c r="J145" s="239"/>
      <c r="K145" s="239"/>
    </row>
    <row r="146" spans="8:11" ht="15">
      <c r="H146" s="239"/>
      <c r="I146" s="239"/>
      <c r="J146" s="239"/>
      <c r="K146" s="239"/>
    </row>
    <row r="147" spans="8:11" ht="15">
      <c r="H147" s="239"/>
      <c r="I147" s="239"/>
      <c r="J147" s="239"/>
      <c r="K147" s="239"/>
    </row>
    <row r="148" spans="8:11" ht="15">
      <c r="H148" s="239"/>
      <c r="I148" s="239"/>
      <c r="J148" s="239"/>
      <c r="K148" s="239"/>
    </row>
    <row r="149" spans="8:11" ht="15">
      <c r="H149" s="239"/>
      <c r="I149" s="239"/>
      <c r="J149" s="239"/>
      <c r="K149" s="239"/>
    </row>
    <row r="150" spans="8:11" ht="15">
      <c r="H150" s="239"/>
      <c r="I150" s="239"/>
      <c r="J150" s="239"/>
      <c r="K150" s="239"/>
    </row>
    <row r="151" spans="8:11" ht="15">
      <c r="H151" s="239"/>
      <c r="I151" s="239"/>
      <c r="J151" s="239"/>
      <c r="K151" s="239"/>
    </row>
    <row r="152" spans="8:11" ht="15">
      <c r="H152" s="239"/>
      <c r="I152" s="239"/>
      <c r="J152" s="239"/>
      <c r="K152" s="239"/>
    </row>
    <row r="153" spans="8:11" ht="15">
      <c r="H153" s="239"/>
      <c r="I153" s="239"/>
      <c r="J153" s="239"/>
      <c r="K153" s="239"/>
    </row>
    <row r="154" spans="8:11" ht="15">
      <c r="H154" s="243"/>
      <c r="I154" s="243"/>
      <c r="J154" s="243"/>
      <c r="K154" s="243"/>
    </row>
    <row r="155" spans="8:11" ht="15">
      <c r="H155" s="243"/>
      <c r="I155" s="243"/>
      <c r="J155" s="243"/>
      <c r="K155" s="243"/>
    </row>
    <row r="156" spans="8:11" ht="15">
      <c r="H156" s="243"/>
      <c r="I156" s="243"/>
      <c r="J156" s="243"/>
      <c r="K156" s="243"/>
    </row>
    <row r="157" spans="8:11" ht="15">
      <c r="H157" s="243"/>
      <c r="I157" s="243"/>
      <c r="J157" s="243"/>
      <c r="K157" s="243"/>
    </row>
    <row r="158" spans="8:11" ht="15">
      <c r="H158" s="243"/>
      <c r="I158" s="243"/>
      <c r="J158" s="243"/>
      <c r="K158" s="243"/>
    </row>
    <row r="159" spans="8:11" ht="15">
      <c r="H159" s="243"/>
      <c r="I159" s="243"/>
      <c r="J159" s="243"/>
      <c r="K159" s="243"/>
    </row>
    <row r="160" spans="8:11" ht="15">
      <c r="H160" s="243"/>
      <c r="I160" s="243"/>
      <c r="J160" s="243"/>
      <c r="K160" s="243"/>
    </row>
    <row r="161" spans="8:11" ht="15">
      <c r="H161" s="243"/>
      <c r="I161" s="243"/>
      <c r="J161" s="243"/>
      <c r="K161" s="243"/>
    </row>
    <row r="162" spans="8:11" ht="15">
      <c r="H162" s="243"/>
      <c r="I162" s="243"/>
      <c r="J162" s="243"/>
      <c r="K162" s="243"/>
    </row>
    <row r="163" spans="8:11" ht="15">
      <c r="H163" s="243"/>
      <c r="I163" s="243"/>
      <c r="J163" s="243"/>
      <c r="K163" s="243"/>
    </row>
    <row r="164" spans="8:11" ht="15">
      <c r="H164" s="243"/>
      <c r="I164" s="243"/>
      <c r="J164" s="243"/>
      <c r="K164" s="243"/>
    </row>
    <row r="165" spans="8:11" ht="15">
      <c r="H165" s="243"/>
      <c r="I165" s="243"/>
      <c r="J165" s="243"/>
      <c r="K165" s="243"/>
    </row>
    <row r="166" spans="8:11" ht="15">
      <c r="H166" s="243"/>
      <c r="I166" s="243"/>
      <c r="J166" s="243"/>
      <c r="K166" s="243"/>
    </row>
    <row r="167" spans="8:11" ht="15">
      <c r="H167" s="243"/>
      <c r="I167" s="243"/>
      <c r="J167" s="243"/>
      <c r="K167" s="243"/>
    </row>
    <row r="168" spans="8:11" ht="15">
      <c r="H168" s="243"/>
      <c r="I168" s="243"/>
      <c r="J168" s="243"/>
      <c r="K168" s="243"/>
    </row>
    <row r="169" spans="8:11" ht="15">
      <c r="H169" s="243"/>
      <c r="I169" s="243"/>
      <c r="J169" s="243"/>
      <c r="K169" s="243"/>
    </row>
    <row r="170" spans="8:11" ht="15">
      <c r="H170" s="243"/>
      <c r="I170" s="243"/>
      <c r="J170" s="243"/>
      <c r="K170" s="243"/>
    </row>
    <row r="171" spans="8:11" ht="15">
      <c r="H171" s="243"/>
      <c r="I171" s="243"/>
      <c r="J171" s="243"/>
      <c r="K171" s="243"/>
    </row>
    <row r="172" spans="8:11" ht="15">
      <c r="H172" s="243"/>
      <c r="I172" s="243"/>
      <c r="J172" s="243"/>
      <c r="K172" s="243"/>
    </row>
    <row r="173" spans="8:11" ht="15">
      <c r="H173" s="243"/>
      <c r="I173" s="243"/>
      <c r="J173" s="243"/>
      <c r="K173" s="243"/>
    </row>
    <row r="174" spans="8:11" ht="15">
      <c r="H174" s="243"/>
      <c r="I174" s="243"/>
      <c r="J174" s="243"/>
      <c r="K174" s="243"/>
    </row>
    <row r="175" spans="8:11" ht="15">
      <c r="H175" s="243"/>
      <c r="I175" s="243"/>
      <c r="J175" s="243"/>
      <c r="K175" s="243"/>
    </row>
    <row r="176" spans="8:11" ht="15">
      <c r="H176" s="243"/>
      <c r="I176" s="243"/>
      <c r="J176" s="243"/>
      <c r="K176" s="243"/>
    </row>
    <row r="177" spans="8:11" ht="15">
      <c r="H177" s="243"/>
      <c r="I177" s="243"/>
      <c r="J177" s="243"/>
      <c r="K177" s="243"/>
    </row>
    <row r="178" spans="8:11" ht="15">
      <c r="H178" s="243"/>
      <c r="I178" s="243"/>
      <c r="J178" s="243"/>
      <c r="K178" s="243"/>
    </row>
    <row r="179" spans="8:11" ht="15">
      <c r="H179" s="243"/>
      <c r="I179" s="243"/>
      <c r="J179" s="243"/>
      <c r="K179" s="243"/>
    </row>
    <row r="180" spans="8:11" ht="15">
      <c r="H180" s="243"/>
      <c r="I180" s="243"/>
      <c r="J180" s="243"/>
      <c r="K180" s="243"/>
    </row>
    <row r="181" spans="8:11" ht="15">
      <c r="H181" s="243"/>
      <c r="I181" s="243"/>
      <c r="J181" s="243"/>
      <c r="K181" s="243"/>
    </row>
    <row r="182" spans="8:11" ht="15">
      <c r="H182" s="243"/>
      <c r="I182" s="243"/>
      <c r="J182" s="243"/>
      <c r="K182" s="243"/>
    </row>
    <row r="183" spans="8:11" ht="15">
      <c r="H183" s="243"/>
      <c r="I183" s="243"/>
      <c r="J183" s="243"/>
      <c r="K183" s="243"/>
    </row>
  </sheetData>
  <sheetProtection password="DAF5" sheet="1" objects="1" scenarios="1"/>
  <mergeCells count="17">
    <mergeCell ref="C29:G29"/>
    <mergeCell ref="A6:A7"/>
    <mergeCell ref="A4:G4"/>
    <mergeCell ref="C42:D42"/>
    <mergeCell ref="A30:B30"/>
    <mergeCell ref="C30:F30"/>
    <mergeCell ref="A35:B35"/>
    <mergeCell ref="C35:F35"/>
    <mergeCell ref="C6:C7"/>
    <mergeCell ref="B6:B7"/>
    <mergeCell ref="I6:J6"/>
    <mergeCell ref="D6:E6"/>
    <mergeCell ref="F1:G1"/>
    <mergeCell ref="F2:G2"/>
    <mergeCell ref="A3:G3"/>
    <mergeCell ref="F6:G6"/>
    <mergeCell ref="D5:G5"/>
  </mergeCells>
  <printOptions horizontalCentered="1"/>
  <pageMargins left="0.5" right="0.25" top="0.25" bottom="0" header="0" footer="0"/>
  <pageSetup firstPageNumber="4" useFirstPageNumber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89">
      <selection activeCell="D99" sqref="D99"/>
    </sheetView>
  </sheetViews>
  <sheetFormatPr defaultColWidth="8.796875" defaultRowHeight="15" outlineLevelRow="1"/>
  <cols>
    <col min="1" max="1" width="3.59765625" style="40" customWidth="1"/>
    <col min="2" max="2" width="47" style="41" customWidth="1"/>
    <col min="3" max="3" width="5.8984375" style="29" customWidth="1"/>
    <col min="4" max="4" width="10.5" style="29" customWidth="1"/>
    <col min="5" max="5" width="19.09765625" style="29" customWidth="1"/>
    <col min="6" max="16384" width="9" style="29" customWidth="1"/>
  </cols>
  <sheetData>
    <row r="1" spans="1:5" ht="15.75">
      <c r="A1" s="381" t="s">
        <v>607</v>
      </c>
      <c r="B1" s="358"/>
      <c r="C1" s="251"/>
      <c r="D1" s="381" t="s">
        <v>605</v>
      </c>
      <c r="E1" s="381"/>
    </row>
    <row r="2" spans="1:5" s="28" customFormat="1" ht="15.75">
      <c r="A2" s="359" t="s">
        <v>608</v>
      </c>
      <c r="B2" s="360"/>
      <c r="D2" s="244" t="s">
        <v>625</v>
      </c>
      <c r="E2" s="244"/>
    </row>
    <row r="3" spans="1:5" s="28" customFormat="1" ht="15.75">
      <c r="A3" s="359" t="s">
        <v>606</v>
      </c>
      <c r="B3" s="360"/>
      <c r="D3" s="381" t="s">
        <v>636</v>
      </c>
      <c r="E3" s="381"/>
    </row>
    <row r="4" spans="1:5" s="28" customFormat="1" ht="15.75">
      <c r="A4" s="308"/>
      <c r="B4" s="308"/>
      <c r="E4" s="247"/>
    </row>
    <row r="5" spans="1:5" s="28" customFormat="1" ht="20.25" customHeight="1">
      <c r="A5" s="361" t="s">
        <v>640</v>
      </c>
      <c r="B5" s="361"/>
      <c r="C5" s="361"/>
      <c r="D5" s="361"/>
      <c r="E5" s="361"/>
    </row>
    <row r="6" spans="1:5" ht="15.75">
      <c r="A6" s="392"/>
      <c r="B6" s="392"/>
      <c r="C6" s="392"/>
      <c r="D6" s="392"/>
      <c r="E6" s="392"/>
    </row>
    <row r="7" spans="1:5" ht="15.75">
      <c r="A7" s="44"/>
      <c r="B7" s="44"/>
      <c r="C7" s="44"/>
      <c r="D7" s="44"/>
      <c r="E7" s="44"/>
    </row>
    <row r="8" spans="1:5" ht="15.75">
      <c r="A8" s="30"/>
      <c r="B8" s="30"/>
      <c r="C8" s="30"/>
      <c r="D8" s="30"/>
      <c r="E8" s="30" t="s">
        <v>3</v>
      </c>
    </row>
    <row r="9" spans="1:5" s="34" customFormat="1" ht="31.5">
      <c r="A9" s="31" t="s">
        <v>4</v>
      </c>
      <c r="B9" s="32" t="s">
        <v>5</v>
      </c>
      <c r="C9" s="33" t="s">
        <v>6</v>
      </c>
      <c r="D9" s="33" t="s">
        <v>519</v>
      </c>
      <c r="E9" s="31" t="s">
        <v>616</v>
      </c>
    </row>
    <row r="10" spans="1:5" s="38" customFormat="1" ht="18" customHeight="1">
      <c r="A10" s="35" t="s">
        <v>186</v>
      </c>
      <c r="B10" s="36" t="s">
        <v>7</v>
      </c>
      <c r="C10" s="37"/>
      <c r="D10" s="37"/>
      <c r="E10" s="37"/>
    </row>
    <row r="11" spans="1:5" ht="18" customHeight="1" collapsed="1">
      <c r="A11" s="47">
        <v>1</v>
      </c>
      <c r="B11" s="48" t="s">
        <v>8</v>
      </c>
      <c r="C11" s="47" t="s">
        <v>159</v>
      </c>
      <c r="D11" s="47"/>
      <c r="E11" s="245">
        <v>151218631640</v>
      </c>
    </row>
    <row r="12" spans="1:5" s="39" customFormat="1" ht="18" customHeight="1" hidden="1" outlineLevel="1">
      <c r="A12" s="49"/>
      <c r="B12" s="50" t="s">
        <v>9</v>
      </c>
      <c r="C12" s="49" t="s">
        <v>10</v>
      </c>
      <c r="D12" s="49"/>
      <c r="E12" s="245"/>
    </row>
    <row r="13" spans="1:5" s="39" customFormat="1" ht="18" customHeight="1" hidden="1" outlineLevel="1">
      <c r="A13" s="49"/>
      <c r="B13" s="50" t="s">
        <v>11</v>
      </c>
      <c r="C13" s="49" t="s">
        <v>12</v>
      </c>
      <c r="D13" s="49"/>
      <c r="E13" s="245"/>
    </row>
    <row r="14" spans="1:5" s="39" customFormat="1" ht="18" customHeight="1" hidden="1" outlineLevel="1">
      <c r="A14" s="49"/>
      <c r="B14" s="50" t="s">
        <v>13</v>
      </c>
      <c r="C14" s="49" t="s">
        <v>14</v>
      </c>
      <c r="D14" s="49"/>
      <c r="E14" s="245"/>
    </row>
    <row r="15" spans="1:5" s="39" customFormat="1" ht="18" customHeight="1" hidden="1" outlineLevel="1">
      <c r="A15" s="49"/>
      <c r="B15" s="50" t="s">
        <v>15</v>
      </c>
      <c r="C15" s="49" t="s">
        <v>16</v>
      </c>
      <c r="D15" s="49"/>
      <c r="E15" s="245"/>
    </row>
    <row r="16" spans="1:5" s="39" customFormat="1" ht="18" customHeight="1" hidden="1" outlineLevel="1">
      <c r="A16" s="49"/>
      <c r="B16" s="50" t="s">
        <v>17</v>
      </c>
      <c r="C16" s="49" t="s">
        <v>18</v>
      </c>
      <c r="D16" s="49"/>
      <c r="E16" s="245"/>
    </row>
    <row r="17" spans="1:5" s="39" customFormat="1" ht="18" customHeight="1" hidden="1" outlineLevel="1">
      <c r="A17" s="49"/>
      <c r="B17" s="50" t="s">
        <v>19</v>
      </c>
      <c r="C17" s="49" t="s">
        <v>20</v>
      </c>
      <c r="D17" s="49"/>
      <c r="E17" s="245"/>
    </row>
    <row r="18" spans="1:5" ht="18" customHeight="1" collapsed="1">
      <c r="A18" s="47">
        <v>2</v>
      </c>
      <c r="B18" s="48" t="s">
        <v>21</v>
      </c>
      <c r="C18" s="47" t="s">
        <v>167</v>
      </c>
      <c r="D18" s="47"/>
      <c r="E18" s="311">
        <v>-63339165725</v>
      </c>
    </row>
    <row r="19" spans="1:5" s="39" customFormat="1" ht="18" customHeight="1" hidden="1" outlineLevel="1">
      <c r="A19" s="49"/>
      <c r="B19" s="50" t="s">
        <v>22</v>
      </c>
      <c r="C19" s="49" t="s">
        <v>23</v>
      </c>
      <c r="D19" s="49"/>
      <c r="E19" s="311"/>
    </row>
    <row r="20" spans="1:5" s="39" customFormat="1" ht="18" customHeight="1" hidden="1" outlineLevel="1">
      <c r="A20" s="49"/>
      <c r="B20" s="50" t="s">
        <v>24</v>
      </c>
      <c r="C20" s="49" t="s">
        <v>25</v>
      </c>
      <c r="D20" s="49"/>
      <c r="E20" s="311"/>
    </row>
    <row r="21" spans="1:5" s="39" customFormat="1" ht="18" customHeight="1" hidden="1" outlineLevel="1">
      <c r="A21" s="49"/>
      <c r="B21" s="50" t="s">
        <v>26</v>
      </c>
      <c r="C21" s="49" t="s">
        <v>27</v>
      </c>
      <c r="D21" s="49"/>
      <c r="E21" s="311" t="e">
        <f>SUMIF('[1]doi ung tien'!$E$6:$E$122,B21,'[1]doi ung tien'!$C$6:$C$122)-SUMIF('[1]doi ung tien'!$F$6:$F$122,B21,'[1]doi ung tien'!$D$6:$D$122)</f>
        <v>#VALUE!</v>
      </c>
    </row>
    <row r="22" spans="1:5" ht="18" customHeight="1" collapsed="1">
      <c r="A22" s="47">
        <v>3</v>
      </c>
      <c r="B22" s="48" t="s">
        <v>28</v>
      </c>
      <c r="C22" s="47" t="s">
        <v>155</v>
      </c>
      <c r="D22" s="47"/>
      <c r="E22" s="311">
        <v>-9550519793</v>
      </c>
    </row>
    <row r="23" spans="1:5" s="39" customFormat="1" ht="18" customHeight="1">
      <c r="A23" s="49"/>
      <c r="B23" s="50" t="s">
        <v>29</v>
      </c>
      <c r="C23" s="49" t="s">
        <v>30</v>
      </c>
      <c r="D23" s="49"/>
      <c r="E23" s="311"/>
    </row>
    <row r="24" spans="1:5" ht="18" customHeight="1" collapsed="1">
      <c r="A24" s="47">
        <v>4</v>
      </c>
      <c r="B24" s="48" t="s">
        <v>31</v>
      </c>
      <c r="C24" s="47" t="s">
        <v>163</v>
      </c>
      <c r="D24" s="47"/>
      <c r="E24" s="311">
        <v>-3624147931</v>
      </c>
    </row>
    <row r="25" spans="1:5" s="39" customFormat="1" ht="18" customHeight="1" hidden="1" outlineLevel="1">
      <c r="A25" s="49"/>
      <c r="B25" s="50" t="s">
        <v>32</v>
      </c>
      <c r="C25" s="49" t="s">
        <v>33</v>
      </c>
      <c r="D25" s="49"/>
      <c r="E25" s="311" t="e">
        <f>SUMIF('[1]doi ung tien'!$E$6:$E$122,B25,'[1]doi ung tien'!$C$6:$C$122)-SUMIF('[1]doi ung tien'!$F$6:$F$122,B25,'[1]doi ung tien'!$D$6:$D$122)</f>
        <v>#VALUE!</v>
      </c>
    </row>
    <row r="26" spans="1:5" s="39" customFormat="1" ht="18" customHeight="1" hidden="1" outlineLevel="1">
      <c r="A26" s="49"/>
      <c r="B26" s="50" t="s">
        <v>34</v>
      </c>
      <c r="C26" s="49" t="s">
        <v>35</v>
      </c>
      <c r="D26" s="49"/>
      <c r="E26" s="311" t="e">
        <f>SUMIF('[1]doi ung tien'!$E$6:$E$122,B26,'[1]doi ung tien'!$C$6:$C$122)-SUMIF('[1]doi ung tien'!$F$6:$F$122,B26,'[1]doi ung tien'!$D$6:$D$122)</f>
        <v>#VALUE!</v>
      </c>
    </row>
    <row r="27" spans="1:5" s="39" customFormat="1" ht="18" customHeight="1" hidden="1" outlineLevel="1">
      <c r="A27" s="49"/>
      <c r="B27" s="50" t="s">
        <v>36</v>
      </c>
      <c r="C27" s="49" t="s">
        <v>37</v>
      </c>
      <c r="D27" s="49"/>
      <c r="E27" s="311"/>
    </row>
    <row r="28" spans="1:5" ht="18" customHeight="1" collapsed="1">
      <c r="A28" s="47">
        <v>5</v>
      </c>
      <c r="B28" s="48" t="s">
        <v>215</v>
      </c>
      <c r="C28" s="47" t="s">
        <v>156</v>
      </c>
      <c r="D28" s="47"/>
      <c r="E28" s="311">
        <v>-1412572948</v>
      </c>
    </row>
    <row r="29" spans="1:5" s="39" customFormat="1" ht="18" customHeight="1" hidden="1" outlineLevel="1">
      <c r="A29" s="49"/>
      <c r="B29" s="50" t="s">
        <v>38</v>
      </c>
      <c r="C29" s="49" t="s">
        <v>39</v>
      </c>
      <c r="D29" s="49"/>
      <c r="E29" s="245" t="e">
        <f>SUMIF('[1]doi ung tien'!$E$6:$E$122,B29,'[1]doi ung tien'!$C$6:$C$122)-SUMIF('[1]doi ung tien'!$F$6:$F$122,B29,'[1]doi ung tien'!$D$6:$D$122)</f>
        <v>#VALUE!</v>
      </c>
    </row>
    <row r="30" spans="1:5" s="39" customFormat="1" ht="18" customHeight="1" hidden="1" outlineLevel="1">
      <c r="A30" s="49"/>
      <c r="B30" s="50" t="s">
        <v>40</v>
      </c>
      <c r="C30" s="49" t="s">
        <v>41</v>
      </c>
      <c r="D30" s="49"/>
      <c r="E30" s="245" t="e">
        <f>SUMIF('[1]doi ung tien'!$E$6:$E$122,B30,'[1]doi ung tien'!$C$6:$C$122)-SUMIF('[1]doi ung tien'!$F$6:$F$122,B30,'[1]doi ung tien'!$D$6:$D$122)</f>
        <v>#VALUE!</v>
      </c>
    </row>
    <row r="31" spans="1:5" ht="18" customHeight="1" collapsed="1">
      <c r="A31" s="47">
        <v>6</v>
      </c>
      <c r="B31" s="48" t="s">
        <v>42</v>
      </c>
      <c r="C31" s="47" t="s">
        <v>157</v>
      </c>
      <c r="D31" s="47"/>
      <c r="E31" s="245">
        <v>34400553980</v>
      </c>
    </row>
    <row r="32" spans="1:5" s="39" customFormat="1" ht="18" customHeight="1" hidden="1" outlineLevel="1">
      <c r="A32" s="49"/>
      <c r="B32" s="50" t="s">
        <v>43</v>
      </c>
      <c r="C32" s="49" t="s">
        <v>44</v>
      </c>
      <c r="D32" s="49"/>
      <c r="E32" s="245"/>
    </row>
    <row r="33" spans="1:5" s="39" customFormat="1" ht="18" customHeight="1" hidden="1" outlineLevel="1">
      <c r="A33" s="49"/>
      <c r="B33" s="50" t="s">
        <v>45</v>
      </c>
      <c r="C33" s="49" t="s">
        <v>46</v>
      </c>
      <c r="D33" s="49"/>
      <c r="E33" s="245" t="e">
        <f>SUMIF('[1]doi ung tien'!$E$6:$E$122,B33,'[1]doi ung tien'!$C$6:$C$122)-SUMIF('[1]doi ung tien'!$F$6:$F$122,B33,'[1]doi ung tien'!$D$6:$D$122)</f>
        <v>#VALUE!</v>
      </c>
    </row>
    <row r="34" spans="1:5" s="39" customFormat="1" ht="18" customHeight="1" hidden="1" outlineLevel="1">
      <c r="A34" s="49"/>
      <c r="B34" s="50" t="s">
        <v>47</v>
      </c>
      <c r="C34" s="49" t="s">
        <v>48</v>
      </c>
      <c r="D34" s="49"/>
      <c r="E34" s="245" t="e">
        <f>SUMIF('[1]doi ung tien'!$E$6:$E$122,B34,'[1]doi ung tien'!$C$6:$C$122)-SUMIF('[1]doi ung tien'!$F$6:$F$122,B34,'[1]doi ung tien'!$D$6:$D$122)</f>
        <v>#VALUE!</v>
      </c>
    </row>
    <row r="35" spans="1:5" s="39" customFormat="1" ht="18" customHeight="1" hidden="1" outlineLevel="1">
      <c r="A35" s="49"/>
      <c r="B35" s="50" t="s">
        <v>49</v>
      </c>
      <c r="C35" s="49" t="s">
        <v>50</v>
      </c>
      <c r="D35" s="49"/>
      <c r="E35" s="245"/>
    </row>
    <row r="36" spans="1:5" s="39" customFormat="1" ht="18" customHeight="1" hidden="1" outlineLevel="1">
      <c r="A36" s="49"/>
      <c r="B36" s="50" t="s">
        <v>52</v>
      </c>
      <c r="C36" s="49" t="s">
        <v>53</v>
      </c>
      <c r="D36" s="49"/>
      <c r="E36" s="245"/>
    </row>
    <row r="37" spans="1:5" s="39" customFormat="1" ht="18" customHeight="1" hidden="1" outlineLevel="1">
      <c r="A37" s="49"/>
      <c r="B37" s="50" t="s">
        <v>54</v>
      </c>
      <c r="C37" s="49" t="s">
        <v>55</v>
      </c>
      <c r="D37" s="49"/>
      <c r="E37" s="245"/>
    </row>
    <row r="38" spans="1:5" ht="18" customHeight="1" collapsed="1">
      <c r="A38" s="47">
        <v>7</v>
      </c>
      <c r="B38" s="48" t="s">
        <v>56</v>
      </c>
      <c r="C38" s="47" t="s">
        <v>158</v>
      </c>
      <c r="D38" s="47"/>
      <c r="E38" s="311">
        <v>-56631465059</v>
      </c>
    </row>
    <row r="39" spans="1:5" s="39" customFormat="1" ht="18" customHeight="1" hidden="1" outlineLevel="1">
      <c r="A39" s="49"/>
      <c r="B39" s="50" t="s">
        <v>57</v>
      </c>
      <c r="C39" s="49" t="s">
        <v>58</v>
      </c>
      <c r="D39" s="49"/>
      <c r="E39" s="62"/>
    </row>
    <row r="40" spans="1:5" s="39" customFormat="1" ht="18" customHeight="1" hidden="1" outlineLevel="1">
      <c r="A40" s="49"/>
      <c r="B40" s="50" t="s">
        <v>59</v>
      </c>
      <c r="C40" s="49" t="s">
        <v>60</v>
      </c>
      <c r="D40" s="49"/>
      <c r="E40" s="62"/>
    </row>
    <row r="41" spans="1:5" s="39" customFormat="1" ht="18" customHeight="1" hidden="1" outlineLevel="1">
      <c r="A41" s="49"/>
      <c r="B41" s="50" t="s">
        <v>61</v>
      </c>
      <c r="C41" s="49" t="s">
        <v>62</v>
      </c>
      <c r="D41" s="49"/>
      <c r="E41" s="62"/>
    </row>
    <row r="42" spans="1:5" s="39" customFormat="1" ht="18" customHeight="1" hidden="1" outlineLevel="1">
      <c r="A42" s="49"/>
      <c r="B42" s="50" t="s">
        <v>63</v>
      </c>
      <c r="C42" s="49" t="s">
        <v>64</v>
      </c>
      <c r="D42" s="49"/>
      <c r="E42" s="62"/>
    </row>
    <row r="43" spans="1:5" s="39" customFormat="1" ht="18" customHeight="1" hidden="1" outlineLevel="1">
      <c r="A43" s="49"/>
      <c r="B43" s="50" t="s">
        <v>65</v>
      </c>
      <c r="C43" s="49" t="s">
        <v>66</v>
      </c>
      <c r="D43" s="49"/>
      <c r="E43" s="62"/>
    </row>
    <row r="44" spans="1:5" s="39" customFormat="1" ht="18" customHeight="1" hidden="1" outlineLevel="1">
      <c r="A44" s="49"/>
      <c r="B44" s="50" t="s">
        <v>67</v>
      </c>
      <c r="C44" s="49" t="s">
        <v>68</v>
      </c>
      <c r="D44" s="49"/>
      <c r="E44" s="62"/>
    </row>
    <row r="45" spans="1:5" s="39" customFormat="1" ht="18" customHeight="1" hidden="1" outlineLevel="1">
      <c r="A45" s="49"/>
      <c r="B45" s="50" t="s">
        <v>69</v>
      </c>
      <c r="C45" s="49" t="s">
        <v>70</v>
      </c>
      <c r="D45" s="49"/>
      <c r="E45" s="62"/>
    </row>
    <row r="46" spans="1:5" s="38" customFormat="1" ht="18" customHeight="1" collapsed="1">
      <c r="A46" s="51"/>
      <c r="B46" s="52" t="s">
        <v>71</v>
      </c>
      <c r="C46" s="47">
        <v>20</v>
      </c>
      <c r="D46" s="51"/>
      <c r="E46" s="312">
        <f>E38+E31+E28+E22+E18+E11+E24</f>
        <v>51061314164</v>
      </c>
    </row>
    <row r="47" spans="1:5" s="38" customFormat="1" ht="18" customHeight="1">
      <c r="A47" s="51" t="s">
        <v>164</v>
      </c>
      <c r="B47" s="52" t="s">
        <v>73</v>
      </c>
      <c r="C47" s="47"/>
      <c r="D47" s="47"/>
      <c r="E47" s="61"/>
    </row>
    <row r="48" spans="1:5" ht="18" customHeight="1" collapsed="1">
      <c r="A48" s="47">
        <v>1</v>
      </c>
      <c r="B48" s="48" t="s">
        <v>153</v>
      </c>
      <c r="C48" s="47">
        <v>21</v>
      </c>
      <c r="D48" s="47"/>
      <c r="E48" s="61"/>
    </row>
    <row r="49" spans="1:5" s="39" customFormat="1" ht="18" customHeight="1" outlineLevel="1">
      <c r="A49" s="49"/>
      <c r="B49" s="50" t="s">
        <v>74</v>
      </c>
      <c r="C49" s="49" t="s">
        <v>75</v>
      </c>
      <c r="D49" s="49"/>
      <c r="E49" s="63">
        <v>-2590455</v>
      </c>
    </row>
    <row r="50" spans="1:5" s="39" customFormat="1" ht="18" customHeight="1" outlineLevel="1">
      <c r="A50" s="49"/>
      <c r="B50" s="50" t="s">
        <v>76</v>
      </c>
      <c r="C50" s="49" t="s">
        <v>77</v>
      </c>
      <c r="D50" s="49"/>
      <c r="E50" s="62"/>
    </row>
    <row r="51" spans="1:5" s="39" customFormat="1" ht="18" customHeight="1" outlineLevel="1">
      <c r="A51" s="49"/>
      <c r="B51" s="50" t="s">
        <v>78</v>
      </c>
      <c r="C51" s="49" t="s">
        <v>79</v>
      </c>
      <c r="D51" s="49"/>
      <c r="E51" s="62"/>
    </row>
    <row r="52" spans="1:5" s="39" customFormat="1" ht="18" customHeight="1" outlineLevel="1">
      <c r="A52" s="49"/>
      <c r="B52" s="50" t="s">
        <v>80</v>
      </c>
      <c r="C52" s="49" t="s">
        <v>81</v>
      </c>
      <c r="D52" s="49"/>
      <c r="E52" s="62"/>
    </row>
    <row r="53" spans="1:5" ht="18" customHeight="1" outlineLevel="1">
      <c r="A53" s="47">
        <v>2</v>
      </c>
      <c r="B53" s="48" t="s">
        <v>82</v>
      </c>
      <c r="C53" s="47">
        <v>22</v>
      </c>
      <c r="D53" s="47"/>
      <c r="E53" s="61"/>
    </row>
    <row r="54" spans="1:5" s="39" customFormat="1" ht="18" customHeight="1" outlineLevel="1">
      <c r="A54" s="49"/>
      <c r="B54" s="50" t="s">
        <v>83</v>
      </c>
      <c r="C54" s="49" t="s">
        <v>84</v>
      </c>
      <c r="D54" s="49"/>
      <c r="E54" s="62"/>
    </row>
    <row r="55" spans="1:5" s="39" customFormat="1" ht="18" customHeight="1" outlineLevel="1">
      <c r="A55" s="49"/>
      <c r="B55" s="50" t="s">
        <v>85</v>
      </c>
      <c r="C55" s="49" t="s">
        <v>86</v>
      </c>
      <c r="D55" s="49"/>
      <c r="E55" s="62"/>
    </row>
    <row r="56" spans="1:5" ht="18" customHeight="1" outlineLevel="1">
      <c r="A56" s="47">
        <v>3</v>
      </c>
      <c r="B56" s="48" t="s">
        <v>87</v>
      </c>
      <c r="C56" s="47">
        <v>23</v>
      </c>
      <c r="D56" s="47"/>
      <c r="E56" s="61"/>
    </row>
    <row r="57" spans="1:5" s="39" customFormat="1" ht="18" customHeight="1" outlineLevel="1">
      <c r="A57" s="49"/>
      <c r="B57" s="50" t="s">
        <v>88</v>
      </c>
      <c r="C57" s="49" t="s">
        <v>89</v>
      </c>
      <c r="D57" s="49"/>
      <c r="E57" s="62"/>
    </row>
    <row r="58" spans="1:5" s="39" customFormat="1" ht="18" customHeight="1" outlineLevel="1">
      <c r="A58" s="49"/>
      <c r="B58" s="50" t="s">
        <v>90</v>
      </c>
      <c r="C58" s="49" t="s">
        <v>91</v>
      </c>
      <c r="D58" s="49"/>
      <c r="E58" s="62"/>
    </row>
    <row r="59" spans="1:5" s="39" customFormat="1" ht="18" customHeight="1" outlineLevel="1">
      <c r="A59" s="49"/>
      <c r="B59" s="50" t="s">
        <v>92</v>
      </c>
      <c r="C59" s="49" t="s">
        <v>93</v>
      </c>
      <c r="D59" s="49"/>
      <c r="E59" s="62"/>
    </row>
    <row r="60" spans="1:5" ht="18" customHeight="1" outlineLevel="1">
      <c r="A60" s="47">
        <v>4</v>
      </c>
      <c r="B60" s="48" t="s">
        <v>94</v>
      </c>
      <c r="C60" s="47">
        <v>24</v>
      </c>
      <c r="D60" s="47"/>
      <c r="E60" s="61"/>
    </row>
    <row r="61" spans="1:5" ht="18" customHeight="1" outlineLevel="1">
      <c r="A61" s="47">
        <v>5</v>
      </c>
      <c r="B61" s="48" t="s">
        <v>95</v>
      </c>
      <c r="C61" s="47">
        <v>25</v>
      </c>
      <c r="D61" s="47"/>
      <c r="E61" s="63"/>
    </row>
    <row r="62" spans="1:5" s="39" customFormat="1" ht="18" customHeight="1" outlineLevel="1">
      <c r="A62" s="49"/>
      <c r="B62" s="50" t="s">
        <v>96</v>
      </c>
      <c r="C62" s="49" t="s">
        <v>97</v>
      </c>
      <c r="D62" s="49"/>
      <c r="E62" s="62"/>
    </row>
    <row r="63" spans="1:5" s="39" customFormat="1" ht="18" customHeight="1" outlineLevel="1">
      <c r="A63" s="49"/>
      <c r="B63" s="50" t="s">
        <v>98</v>
      </c>
      <c r="C63" s="49" t="s">
        <v>99</v>
      </c>
      <c r="D63" s="49"/>
      <c r="E63" s="61">
        <v>600000000</v>
      </c>
    </row>
    <row r="64" spans="1:5" ht="18" customHeight="1" outlineLevel="1">
      <c r="A64" s="47">
        <v>6</v>
      </c>
      <c r="B64" s="48" t="s">
        <v>100</v>
      </c>
      <c r="C64" s="47">
        <v>26</v>
      </c>
      <c r="D64" s="47"/>
      <c r="E64" s="61">
        <v>0</v>
      </c>
    </row>
    <row r="65" spans="1:5" ht="18" customHeight="1">
      <c r="A65" s="47"/>
      <c r="B65" s="48" t="s">
        <v>101</v>
      </c>
      <c r="C65" s="47">
        <v>27</v>
      </c>
      <c r="D65" s="47"/>
      <c r="E65" s="61"/>
    </row>
    <row r="66" spans="1:5" s="39" customFormat="1" ht="18" customHeight="1" hidden="1" outlineLevel="1">
      <c r="A66" s="49"/>
      <c r="B66" s="50" t="s">
        <v>102</v>
      </c>
      <c r="C66" s="49" t="s">
        <v>103</v>
      </c>
      <c r="D66" s="49"/>
      <c r="E66" s="62"/>
    </row>
    <row r="67" spans="1:5" s="39" customFormat="1" ht="18" customHeight="1" hidden="1" outlineLevel="1">
      <c r="A67" s="49"/>
      <c r="B67" s="50" t="s">
        <v>104</v>
      </c>
      <c r="C67" s="49" t="s">
        <v>105</v>
      </c>
      <c r="D67" s="49"/>
      <c r="E67" s="62"/>
    </row>
    <row r="68" spans="1:5" s="39" customFormat="1" ht="18" customHeight="1" hidden="1" outlineLevel="1">
      <c r="A68" s="49"/>
      <c r="B68" s="50" t="s">
        <v>106</v>
      </c>
      <c r="C68" s="49" t="s">
        <v>107</v>
      </c>
      <c r="D68" s="49"/>
      <c r="E68" s="62"/>
    </row>
    <row r="69" spans="1:5" s="39" customFormat="1" ht="18" customHeight="1" hidden="1" outlineLevel="1">
      <c r="A69" s="49"/>
      <c r="B69" s="50" t="s">
        <v>108</v>
      </c>
      <c r="C69" s="49" t="s">
        <v>109</v>
      </c>
      <c r="D69" s="49"/>
      <c r="E69" s="62"/>
    </row>
    <row r="70" spans="1:5" s="39" customFormat="1" ht="18" customHeight="1" hidden="1" outlineLevel="1">
      <c r="A70" s="49"/>
      <c r="B70" s="50" t="s">
        <v>110</v>
      </c>
      <c r="C70" s="49" t="s">
        <v>111</v>
      </c>
      <c r="D70" s="49"/>
      <c r="E70" s="62"/>
    </row>
    <row r="71" spans="1:5" s="38" customFormat="1" ht="18" customHeight="1" collapsed="1">
      <c r="A71" s="51"/>
      <c r="B71" s="52" t="s">
        <v>112</v>
      </c>
      <c r="C71" s="47">
        <v>30</v>
      </c>
      <c r="D71" s="51"/>
      <c r="E71" s="312">
        <f>SUM(E47:E65)</f>
        <v>597409545</v>
      </c>
    </row>
    <row r="72" spans="1:5" s="38" customFormat="1" ht="15.75">
      <c r="A72" s="51" t="s">
        <v>165</v>
      </c>
      <c r="B72" s="52" t="s">
        <v>113</v>
      </c>
      <c r="C72" s="47"/>
      <c r="D72" s="47"/>
      <c r="E72" s="61"/>
    </row>
    <row r="73" spans="1:5" ht="18" customHeight="1" hidden="1" outlineLevel="1">
      <c r="A73" s="47">
        <v>1</v>
      </c>
      <c r="B73" s="48" t="s">
        <v>114</v>
      </c>
      <c r="C73" s="47">
        <v>31</v>
      </c>
      <c r="D73" s="47"/>
      <c r="E73" s="61"/>
    </row>
    <row r="74" spans="1:5" ht="18" customHeight="1" hidden="1" outlineLevel="1">
      <c r="A74" s="47">
        <v>2</v>
      </c>
      <c r="B74" s="48" t="s">
        <v>115</v>
      </c>
      <c r="C74" s="47">
        <v>32</v>
      </c>
      <c r="D74" s="47"/>
      <c r="E74" s="61"/>
    </row>
    <row r="75" spans="1:5" ht="18" customHeight="1" hidden="1" outlineLevel="1">
      <c r="A75" s="47">
        <v>3</v>
      </c>
      <c r="B75" s="48" t="s">
        <v>116</v>
      </c>
      <c r="C75" s="47">
        <v>33</v>
      </c>
      <c r="D75" s="47"/>
      <c r="E75" s="61"/>
    </row>
    <row r="76" spans="1:5" s="39" customFormat="1" ht="18" customHeight="1" hidden="1" outlineLevel="1">
      <c r="A76" s="49"/>
      <c r="B76" s="50" t="s">
        <v>117</v>
      </c>
      <c r="C76" s="49" t="s">
        <v>118</v>
      </c>
      <c r="D76" s="49"/>
      <c r="E76" s="62"/>
    </row>
    <row r="77" spans="1:5" s="39" customFormat="1" ht="18" customHeight="1" hidden="1" outlineLevel="1">
      <c r="A77" s="49"/>
      <c r="B77" s="50" t="s">
        <v>119</v>
      </c>
      <c r="C77" s="49" t="s">
        <v>120</v>
      </c>
      <c r="D77" s="49"/>
      <c r="E77" s="62"/>
    </row>
    <row r="78" spans="1:5" s="39" customFormat="1" ht="18" customHeight="1" hidden="1" outlineLevel="1">
      <c r="A78" s="49"/>
      <c r="B78" s="50" t="s">
        <v>121</v>
      </c>
      <c r="C78" s="49" t="s">
        <v>122</v>
      </c>
      <c r="D78" s="49"/>
      <c r="E78" s="62"/>
    </row>
    <row r="79" spans="1:5" ht="18" customHeight="1" hidden="1" outlineLevel="1">
      <c r="A79" s="47">
        <v>4</v>
      </c>
      <c r="B79" s="48" t="s">
        <v>123</v>
      </c>
      <c r="C79" s="47">
        <v>34</v>
      </c>
      <c r="D79" s="47"/>
      <c r="E79" s="61"/>
    </row>
    <row r="80" spans="1:5" s="39" customFormat="1" ht="18" customHeight="1" hidden="1" outlineLevel="1">
      <c r="A80" s="49"/>
      <c r="B80" s="50" t="s">
        <v>124</v>
      </c>
      <c r="C80" s="49" t="s">
        <v>125</v>
      </c>
      <c r="D80" s="49"/>
      <c r="E80" s="62"/>
    </row>
    <row r="81" spans="1:5" s="39" customFormat="1" ht="18" customHeight="1" hidden="1" outlineLevel="1">
      <c r="A81" s="49"/>
      <c r="B81" s="50" t="s">
        <v>126</v>
      </c>
      <c r="C81" s="49" t="s">
        <v>127</v>
      </c>
      <c r="D81" s="49"/>
      <c r="E81" s="62"/>
    </row>
    <row r="82" spans="1:5" ht="18" customHeight="1" hidden="1" outlineLevel="1">
      <c r="A82" s="47">
        <v>5</v>
      </c>
      <c r="B82" s="48" t="s">
        <v>128</v>
      </c>
      <c r="C82" s="47">
        <v>35</v>
      </c>
      <c r="D82" s="47"/>
      <c r="E82" s="61"/>
    </row>
    <row r="83" spans="1:5" ht="15.75" outlineLevel="1">
      <c r="A83" s="47">
        <v>1</v>
      </c>
      <c r="B83" s="48" t="s">
        <v>615</v>
      </c>
      <c r="C83" s="47">
        <v>36</v>
      </c>
      <c r="D83" s="47"/>
      <c r="E83" s="61">
        <v>4225215381</v>
      </c>
    </row>
    <row r="84" spans="1:5" s="38" customFormat="1" ht="18" customHeight="1">
      <c r="A84" s="47">
        <v>2</v>
      </c>
      <c r="B84" s="48" t="s">
        <v>626</v>
      </c>
      <c r="C84" s="47"/>
      <c r="D84" s="47"/>
      <c r="E84" s="61"/>
    </row>
    <row r="85" spans="1:5" s="38" customFormat="1" ht="18" customHeight="1">
      <c r="A85" s="47">
        <v>3</v>
      </c>
      <c r="B85" s="48" t="s">
        <v>627</v>
      </c>
      <c r="C85" s="47"/>
      <c r="D85" s="47"/>
      <c r="E85" s="61">
        <v>223395000</v>
      </c>
    </row>
    <row r="86" spans="1:5" s="38" customFormat="1" ht="18" customHeight="1">
      <c r="A86" s="47">
        <v>4</v>
      </c>
      <c r="B86" s="48" t="s">
        <v>628</v>
      </c>
      <c r="C86" s="47"/>
      <c r="D86" s="47"/>
      <c r="E86" s="63">
        <v>-13574681868</v>
      </c>
    </row>
    <row r="87" spans="1:5" s="38" customFormat="1" ht="18" customHeight="1">
      <c r="A87" s="47">
        <v>5</v>
      </c>
      <c r="B87" s="48" t="s">
        <v>629</v>
      </c>
      <c r="C87" s="47"/>
      <c r="D87" s="47"/>
      <c r="E87" s="61"/>
    </row>
    <row r="88" spans="1:5" s="38" customFormat="1" ht="18" customHeight="1">
      <c r="A88" s="47">
        <v>6</v>
      </c>
      <c r="B88" s="48" t="s">
        <v>630</v>
      </c>
      <c r="C88" s="47"/>
      <c r="D88" s="47"/>
      <c r="E88" s="61"/>
    </row>
    <row r="89" spans="1:5" s="38" customFormat="1" ht="18" customHeight="1" collapsed="1">
      <c r="A89" s="47"/>
      <c r="B89" s="52" t="s">
        <v>129</v>
      </c>
      <c r="C89" s="47">
        <v>40</v>
      </c>
      <c r="D89" s="47"/>
      <c r="E89" s="246">
        <f>SUM(E83:E88)</f>
        <v>-9126071487</v>
      </c>
    </row>
    <row r="90" spans="1:5" ht="18" customHeight="1" hidden="1" outlineLevel="1">
      <c r="A90" s="51" t="s">
        <v>187</v>
      </c>
      <c r="B90" s="52" t="s">
        <v>130</v>
      </c>
      <c r="C90" s="47"/>
      <c r="D90" s="47"/>
      <c r="E90" s="61"/>
    </row>
    <row r="91" spans="1:5" s="39" customFormat="1" ht="18" customHeight="1" hidden="1" outlineLevel="1">
      <c r="A91" s="47"/>
      <c r="B91" s="48" t="s">
        <v>131</v>
      </c>
      <c r="C91" s="47" t="s">
        <v>132</v>
      </c>
      <c r="D91" s="47"/>
      <c r="E91" s="61"/>
    </row>
    <row r="92" spans="1:5" s="39" customFormat="1" ht="18" customHeight="1" hidden="1" outlineLevel="1">
      <c r="A92" s="49"/>
      <c r="B92" s="50" t="s">
        <v>133</v>
      </c>
      <c r="C92" s="49" t="s">
        <v>134</v>
      </c>
      <c r="D92" s="49"/>
      <c r="E92" s="62"/>
    </row>
    <row r="93" spans="1:5" s="39" customFormat="1" ht="18" customHeight="1" hidden="1" outlineLevel="1">
      <c r="A93" s="49"/>
      <c r="B93" s="50" t="s">
        <v>135</v>
      </c>
      <c r="C93" s="49" t="s">
        <v>136</v>
      </c>
      <c r="D93" s="49"/>
      <c r="E93" s="62"/>
    </row>
    <row r="94" spans="1:5" s="39" customFormat="1" ht="18" customHeight="1" hidden="1" outlineLevel="1">
      <c r="A94" s="49"/>
      <c r="B94" s="50" t="s">
        <v>137</v>
      </c>
      <c r="C94" s="49" t="s">
        <v>138</v>
      </c>
      <c r="D94" s="49"/>
      <c r="E94" s="62"/>
    </row>
    <row r="95" spans="1:5" ht="18" customHeight="1" hidden="1" outlineLevel="1">
      <c r="A95" s="49"/>
      <c r="B95" s="50" t="s">
        <v>139</v>
      </c>
      <c r="C95" s="49" t="s">
        <v>140</v>
      </c>
      <c r="D95" s="49"/>
      <c r="E95" s="62"/>
    </row>
    <row r="96" spans="1:5" s="39" customFormat="1" ht="18" customHeight="1" hidden="1" outlineLevel="1">
      <c r="A96" s="47"/>
      <c r="B96" s="48" t="s">
        <v>141</v>
      </c>
      <c r="C96" s="47" t="s">
        <v>142</v>
      </c>
      <c r="D96" s="47"/>
      <c r="E96" s="61"/>
    </row>
    <row r="97" spans="1:5" s="39" customFormat="1" ht="18" customHeight="1" hidden="1" outlineLevel="1">
      <c r="A97" s="49"/>
      <c r="B97" s="50" t="s">
        <v>143</v>
      </c>
      <c r="C97" s="49" t="s">
        <v>144</v>
      </c>
      <c r="D97" s="49"/>
      <c r="E97" s="62"/>
    </row>
    <row r="98" spans="1:5" s="38" customFormat="1" ht="18" customHeight="1" collapsed="1">
      <c r="A98" s="49"/>
      <c r="B98" s="50" t="s">
        <v>145</v>
      </c>
      <c r="C98" s="49" t="s">
        <v>146</v>
      </c>
      <c r="D98" s="49"/>
      <c r="E98" s="62"/>
    </row>
    <row r="99" spans="1:5" s="38" customFormat="1" ht="18" customHeight="1">
      <c r="A99" s="47"/>
      <c r="B99" s="52" t="s">
        <v>130</v>
      </c>
      <c r="C99" s="47" t="s">
        <v>147</v>
      </c>
      <c r="D99" s="51"/>
      <c r="E99" s="64"/>
    </row>
    <row r="100" spans="1:5" s="38" customFormat="1" ht="18" customHeight="1" collapsed="1">
      <c r="A100" s="51"/>
      <c r="B100" s="52" t="s">
        <v>642</v>
      </c>
      <c r="C100" s="47" t="s">
        <v>147</v>
      </c>
      <c r="D100" s="51"/>
      <c r="E100" s="314">
        <f>E46+E71+E72+E89+E99</f>
        <v>42532652222</v>
      </c>
    </row>
    <row r="101" spans="1:5" ht="18" customHeight="1">
      <c r="A101" s="51"/>
      <c r="B101" s="52" t="s">
        <v>148</v>
      </c>
      <c r="C101" s="47" t="s">
        <v>149</v>
      </c>
      <c r="D101" s="51"/>
      <c r="E101" s="64">
        <v>50441070319</v>
      </c>
    </row>
    <row r="102" spans="1:5" s="38" customFormat="1" ht="18" customHeight="1">
      <c r="A102" s="47"/>
      <c r="B102" s="48" t="s">
        <v>150</v>
      </c>
      <c r="C102" s="47" t="s">
        <v>151</v>
      </c>
      <c r="D102" s="47"/>
      <c r="E102" s="63">
        <v>-472456654</v>
      </c>
    </row>
    <row r="103" spans="1:5" s="38" customFormat="1" ht="18" customHeight="1">
      <c r="A103" s="53"/>
      <c r="B103" s="54" t="s">
        <v>643</v>
      </c>
      <c r="C103" s="55" t="s">
        <v>152</v>
      </c>
      <c r="D103" s="53"/>
      <c r="E103" s="313">
        <f>E101+E100+E102</f>
        <v>92501265887</v>
      </c>
    </row>
    <row r="104" spans="1:5" s="38" customFormat="1" ht="15.75">
      <c r="A104" s="56"/>
      <c r="B104" s="57"/>
      <c r="C104" s="58"/>
      <c r="D104" s="56"/>
      <c r="E104" s="56"/>
    </row>
    <row r="105" spans="1:5" ht="15.75">
      <c r="A105" s="59"/>
      <c r="B105" s="60"/>
      <c r="C105" s="393" t="s">
        <v>624</v>
      </c>
      <c r="D105" s="393"/>
      <c r="E105" s="393"/>
    </row>
    <row r="106" spans="1:5" ht="15.75">
      <c r="A106" s="362" t="s">
        <v>51</v>
      </c>
      <c r="B106" s="362"/>
      <c r="C106" s="362" t="s">
        <v>584</v>
      </c>
      <c r="D106" s="362"/>
      <c r="E106" s="362"/>
    </row>
    <row r="107" spans="1:5" ht="15.75">
      <c r="A107" s="43"/>
      <c r="B107" s="43"/>
      <c r="C107" s="43"/>
      <c r="D107" s="43"/>
      <c r="E107" s="43"/>
    </row>
    <row r="108" spans="1:5" ht="15.75">
      <c r="A108" s="43"/>
      <c r="B108" s="43"/>
      <c r="C108" s="43"/>
      <c r="D108" s="43"/>
      <c r="E108" s="43"/>
    </row>
    <row r="109" spans="1:5" ht="15.75">
      <c r="A109" s="43"/>
      <c r="B109" s="320" t="s">
        <v>649</v>
      </c>
      <c r="C109" s="320"/>
      <c r="D109" s="320"/>
      <c r="E109" s="320" t="s">
        <v>646</v>
      </c>
    </row>
    <row r="110" spans="1:5" ht="15.75">
      <c r="A110" s="43"/>
      <c r="B110" s="43"/>
      <c r="C110" s="43"/>
      <c r="D110" s="43"/>
      <c r="E110" s="43"/>
    </row>
    <row r="111" spans="1:5" ht="15.75">
      <c r="A111" s="43"/>
      <c r="B111" s="43"/>
      <c r="C111" s="43"/>
      <c r="D111" s="43"/>
      <c r="E111" s="43"/>
    </row>
    <row r="112" spans="1:5" ht="15.75">
      <c r="A112" s="391" t="s">
        <v>356</v>
      </c>
      <c r="B112" s="391"/>
      <c r="C112" s="391" t="s">
        <v>585</v>
      </c>
      <c r="D112" s="391"/>
      <c r="E112" s="391"/>
    </row>
    <row r="113" spans="1:5" ht="15.75">
      <c r="A113" s="42"/>
      <c r="B113" s="42"/>
      <c r="C113" s="42"/>
      <c r="D113" s="42"/>
      <c r="E113" s="42"/>
    </row>
    <row r="114" spans="1:5" ht="15.75">
      <c r="A114" s="42"/>
      <c r="B114" s="42"/>
      <c r="C114" s="42"/>
      <c r="D114" s="42"/>
      <c r="E114" s="42"/>
    </row>
  </sheetData>
  <sheetProtection password="DAF5" sheet="1" objects="1" scenarios="1"/>
  <mergeCells count="12">
    <mergeCell ref="A5:E5"/>
    <mergeCell ref="A106:B106"/>
    <mergeCell ref="A112:B112"/>
    <mergeCell ref="C112:E112"/>
    <mergeCell ref="A6:E6"/>
    <mergeCell ref="C105:E105"/>
    <mergeCell ref="C106:E106"/>
    <mergeCell ref="A1:B1"/>
    <mergeCell ref="A2:B2"/>
    <mergeCell ref="A3:B3"/>
    <mergeCell ref="D1:E1"/>
    <mergeCell ref="D3:E3"/>
  </mergeCells>
  <printOptions horizontalCentered="1"/>
  <pageMargins left="0.5" right="0.25" top="0.5" bottom="0.75" header="0.5" footer="0.5"/>
  <pageSetup firstPageNumber="5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3"/>
  <sheetViews>
    <sheetView workbookViewId="0" topLeftCell="A130">
      <selection activeCell="A6" sqref="A6:I6"/>
    </sheetView>
  </sheetViews>
  <sheetFormatPr defaultColWidth="8.796875" defaultRowHeight="15"/>
  <cols>
    <col min="1" max="1" width="9.3984375" style="12" customWidth="1"/>
    <col min="2" max="3" width="9" style="12" customWidth="1"/>
    <col min="4" max="4" width="9.8984375" style="12" customWidth="1"/>
    <col min="5" max="5" width="10.3984375" style="12" customWidth="1"/>
    <col min="6" max="6" width="10.59765625" style="12" customWidth="1"/>
    <col min="7" max="7" width="11.8984375" style="12" bestFit="1" customWidth="1"/>
    <col min="8" max="8" width="9.19921875" style="12" customWidth="1"/>
    <col min="9" max="9" width="10.09765625" style="12" customWidth="1"/>
    <col min="10" max="10" width="16.09765625" style="12" customWidth="1"/>
    <col min="11" max="16384" width="9" style="12" customWidth="1"/>
  </cols>
  <sheetData>
    <row r="1" spans="1:9" ht="15.75">
      <c r="A1" s="469" t="s">
        <v>324</v>
      </c>
      <c r="B1" s="469"/>
      <c r="C1" s="469"/>
      <c r="D1" s="469"/>
      <c r="E1" s="469"/>
      <c r="F1" s="309"/>
      <c r="G1" s="309" t="s">
        <v>605</v>
      </c>
      <c r="H1" s="309"/>
      <c r="I1" s="309"/>
    </row>
    <row r="2" spans="1:9" ht="15.75">
      <c r="A2" s="131" t="s">
        <v>609</v>
      </c>
      <c r="B2" s="129"/>
      <c r="C2" s="129"/>
      <c r="D2" s="129"/>
      <c r="E2" s="129"/>
      <c r="F2" s="310"/>
      <c r="G2" s="309" t="s">
        <v>625</v>
      </c>
      <c r="H2" s="309"/>
      <c r="I2" s="310"/>
    </row>
    <row r="3" spans="1:10" ht="15.75">
      <c r="A3" s="131" t="s">
        <v>610</v>
      </c>
      <c r="B3" s="129"/>
      <c r="C3" s="129"/>
      <c r="D3" s="129"/>
      <c r="E3" s="129"/>
      <c r="F3" s="129"/>
      <c r="G3" s="471" t="s">
        <v>589</v>
      </c>
      <c r="H3" s="471"/>
      <c r="I3" s="471"/>
      <c r="J3" s="471"/>
    </row>
    <row r="4" spans="1:9" ht="15.75">
      <c r="A4" s="131"/>
      <c r="B4" s="129"/>
      <c r="C4" s="129"/>
      <c r="D4" s="129"/>
      <c r="E4" s="129"/>
      <c r="F4" s="129"/>
      <c r="G4" s="129"/>
      <c r="H4" s="129"/>
      <c r="I4" s="129"/>
    </row>
    <row r="5" spans="1:9" ht="18.75">
      <c r="A5" s="470" t="s">
        <v>641</v>
      </c>
      <c r="B5" s="470"/>
      <c r="C5" s="470"/>
      <c r="D5" s="470"/>
      <c r="E5" s="470"/>
      <c r="F5" s="470"/>
      <c r="G5" s="470"/>
      <c r="H5" s="470"/>
      <c r="I5" s="470"/>
    </row>
    <row r="6" spans="1:9" ht="18.75">
      <c r="A6" s="470"/>
      <c r="B6" s="470"/>
      <c r="C6" s="470"/>
      <c r="D6" s="470"/>
      <c r="E6" s="470"/>
      <c r="F6" s="470"/>
      <c r="G6" s="470"/>
      <c r="H6" s="470"/>
      <c r="I6" s="470"/>
    </row>
    <row r="7" spans="1:9" ht="15.75">
      <c r="A7" s="129"/>
      <c r="B7" s="129"/>
      <c r="C7" s="129"/>
      <c r="D7" s="129"/>
      <c r="E7" s="129"/>
      <c r="F7" s="129"/>
      <c r="G7" s="129"/>
      <c r="H7" s="129"/>
      <c r="I7" s="129"/>
    </row>
    <row r="8" spans="1:9" s="14" customFormat="1" ht="16.5">
      <c r="A8" s="130" t="s">
        <v>325</v>
      </c>
      <c r="B8" s="131"/>
      <c r="C8" s="131"/>
      <c r="D8" s="131"/>
      <c r="E8" s="131"/>
      <c r="F8" s="131"/>
      <c r="G8" s="131"/>
      <c r="H8" s="131"/>
      <c r="I8" s="131"/>
    </row>
    <row r="9" spans="1:9" ht="16.5">
      <c r="A9" s="132" t="s">
        <v>326</v>
      </c>
      <c r="B9" s="132"/>
      <c r="C9" s="132"/>
      <c r="D9" s="132"/>
      <c r="E9" s="132"/>
      <c r="F9" s="132"/>
      <c r="G9" s="132"/>
      <c r="H9" s="132"/>
      <c r="I9" s="132"/>
    </row>
    <row r="10" spans="1:9" ht="16.5">
      <c r="A10" s="399" t="s">
        <v>327</v>
      </c>
      <c r="B10" s="399"/>
      <c r="C10" s="399"/>
      <c r="D10" s="399"/>
      <c r="E10" s="399"/>
      <c r="F10" s="399"/>
      <c r="G10" s="399"/>
      <c r="H10" s="399"/>
      <c r="I10" s="399"/>
    </row>
    <row r="11" spans="1:9" ht="16.5">
      <c r="A11" s="132" t="s">
        <v>328</v>
      </c>
      <c r="B11" s="132"/>
      <c r="C11" s="132"/>
      <c r="D11" s="132"/>
      <c r="E11" s="132"/>
      <c r="F11" s="132"/>
      <c r="G11" s="132"/>
      <c r="H11" s="132"/>
      <c r="I11" s="132"/>
    </row>
    <row r="12" spans="1:9" s="236" customFormat="1" ht="16.5">
      <c r="A12" s="399" t="s">
        <v>329</v>
      </c>
      <c r="B12" s="399"/>
      <c r="C12" s="399"/>
      <c r="D12" s="399"/>
      <c r="E12" s="399"/>
      <c r="F12" s="399"/>
      <c r="G12" s="399"/>
      <c r="H12" s="399"/>
      <c r="I12" s="399"/>
    </row>
    <row r="13" spans="1:9" ht="16.5">
      <c r="A13" s="132" t="s">
        <v>330</v>
      </c>
      <c r="B13" s="132"/>
      <c r="C13" s="132"/>
      <c r="D13" s="132"/>
      <c r="E13" s="132"/>
      <c r="F13" s="132"/>
      <c r="G13" s="132"/>
      <c r="H13" s="132"/>
      <c r="I13" s="132"/>
    </row>
    <row r="14" spans="1:9" s="14" customFormat="1" ht="16.5">
      <c r="A14" s="407" t="s">
        <v>331</v>
      </c>
      <c r="B14" s="407"/>
      <c r="C14" s="407"/>
      <c r="D14" s="407"/>
      <c r="E14" s="407"/>
      <c r="F14" s="407"/>
      <c r="G14" s="131"/>
      <c r="H14" s="131"/>
      <c r="I14" s="131"/>
    </row>
    <row r="15" spans="1:9" ht="16.5">
      <c r="A15" s="399" t="s">
        <v>332</v>
      </c>
      <c r="B15" s="399"/>
      <c r="C15" s="399"/>
      <c r="D15" s="399"/>
      <c r="E15" s="399"/>
      <c r="F15" s="399"/>
      <c r="G15" s="399"/>
      <c r="H15" s="399"/>
      <c r="I15" s="129"/>
    </row>
    <row r="16" spans="1:9" ht="16.5">
      <c r="A16" s="399" t="s">
        <v>333</v>
      </c>
      <c r="B16" s="399"/>
      <c r="C16" s="399"/>
      <c r="D16" s="399"/>
      <c r="E16" s="399"/>
      <c r="F16" s="399"/>
      <c r="G16" s="132"/>
      <c r="H16" s="129"/>
      <c r="I16" s="129"/>
    </row>
    <row r="17" spans="1:9" s="14" customFormat="1" ht="16.5">
      <c r="A17" s="407" t="s">
        <v>334</v>
      </c>
      <c r="B17" s="407"/>
      <c r="C17" s="407"/>
      <c r="D17" s="407"/>
      <c r="E17" s="131"/>
      <c r="F17" s="131"/>
      <c r="G17" s="131"/>
      <c r="H17" s="131"/>
      <c r="I17" s="131"/>
    </row>
    <row r="18" spans="1:9" ht="16.5">
      <c r="A18" s="399" t="s">
        <v>335</v>
      </c>
      <c r="B18" s="399"/>
      <c r="C18" s="399"/>
      <c r="D18" s="399"/>
      <c r="E18" s="399"/>
      <c r="F18" s="399"/>
      <c r="G18" s="132"/>
      <c r="H18" s="132"/>
      <c r="I18" s="132"/>
    </row>
    <row r="19" spans="1:9" ht="16.5">
      <c r="A19" s="236" t="s">
        <v>336</v>
      </c>
      <c r="B19" s="236"/>
      <c r="C19" s="236"/>
      <c r="D19" s="236"/>
      <c r="E19" s="236"/>
      <c r="F19" s="132"/>
      <c r="G19" s="132"/>
      <c r="H19" s="132"/>
      <c r="I19" s="132"/>
    </row>
    <row r="20" spans="1:9" s="14" customFormat="1" ht="16.5">
      <c r="A20" s="399" t="s">
        <v>395</v>
      </c>
      <c r="B20" s="399"/>
      <c r="C20" s="399"/>
      <c r="D20" s="399"/>
      <c r="E20" s="399"/>
      <c r="F20" s="399"/>
      <c r="G20" s="399"/>
      <c r="H20" s="399"/>
      <c r="I20" s="130"/>
    </row>
    <row r="21" spans="1:9" ht="16.5">
      <c r="A21" s="132" t="s">
        <v>337</v>
      </c>
      <c r="B21" s="132"/>
      <c r="C21" s="132"/>
      <c r="D21" s="132"/>
      <c r="E21" s="132"/>
      <c r="F21" s="132"/>
      <c r="G21" s="132"/>
      <c r="H21" s="132"/>
      <c r="I21" s="132"/>
    </row>
    <row r="22" spans="1:9" s="14" customFormat="1" ht="16.5">
      <c r="A22" s="407" t="s">
        <v>396</v>
      </c>
      <c r="B22" s="407"/>
      <c r="C22" s="407"/>
      <c r="D22" s="407"/>
      <c r="E22" s="407"/>
      <c r="F22" s="407"/>
      <c r="G22" s="407"/>
      <c r="H22" s="130"/>
      <c r="I22" s="130"/>
    </row>
    <row r="23" spans="1:9" s="16" customFormat="1" ht="16.5">
      <c r="A23" s="399" t="s">
        <v>338</v>
      </c>
      <c r="B23" s="399"/>
      <c r="C23" s="399"/>
      <c r="D23" s="399"/>
      <c r="E23" s="399"/>
      <c r="F23" s="399"/>
      <c r="G23" s="399"/>
      <c r="H23" s="399"/>
      <c r="I23" s="399"/>
    </row>
    <row r="24" spans="1:9" ht="16.5">
      <c r="A24" s="399" t="s">
        <v>340</v>
      </c>
      <c r="B24" s="399"/>
      <c r="C24" s="399"/>
      <c r="D24" s="399"/>
      <c r="E24" s="399"/>
      <c r="F24" s="399"/>
      <c r="G24" s="399"/>
      <c r="H24" s="399"/>
      <c r="I24" s="399"/>
    </row>
    <row r="25" spans="1:10" ht="16.5">
      <c r="A25" s="236" t="s">
        <v>341</v>
      </c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9" ht="16.5">
      <c r="A26" s="132" t="s">
        <v>339</v>
      </c>
      <c r="B26" s="132"/>
      <c r="C26" s="132"/>
      <c r="D26" s="132"/>
      <c r="E26" s="132"/>
      <c r="F26" s="132"/>
      <c r="G26" s="132"/>
      <c r="H26" s="132"/>
      <c r="I26" s="132"/>
    </row>
    <row r="27" spans="1:9" ht="16.5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6" customFormat="1" ht="16.5">
      <c r="A28" s="399" t="s">
        <v>342</v>
      </c>
      <c r="B28" s="399"/>
      <c r="C28" s="399"/>
      <c r="D28" s="399"/>
      <c r="E28" s="399"/>
      <c r="F28" s="399"/>
      <c r="G28" s="399"/>
      <c r="H28" s="399"/>
      <c r="I28" s="399"/>
    </row>
    <row r="29" spans="1:9" s="16" customFormat="1" ht="16.5">
      <c r="A29" s="399" t="s">
        <v>343</v>
      </c>
      <c r="B29" s="399"/>
      <c r="C29" s="399"/>
      <c r="D29" s="399"/>
      <c r="E29" s="399"/>
      <c r="F29" s="399"/>
      <c r="G29" s="399"/>
      <c r="H29" s="399"/>
      <c r="I29" s="133"/>
    </row>
    <row r="30" spans="1:9" s="16" customFormat="1" ht="16.5">
      <c r="A30" s="399" t="s">
        <v>344</v>
      </c>
      <c r="B30" s="399"/>
      <c r="C30" s="399"/>
      <c r="D30" s="399"/>
      <c r="E30" s="399"/>
      <c r="F30" s="399"/>
      <c r="G30" s="399"/>
      <c r="H30" s="399"/>
      <c r="I30" s="399"/>
    </row>
    <row r="31" spans="1:9" s="16" customFormat="1" ht="16.5">
      <c r="A31" s="399" t="s">
        <v>345</v>
      </c>
      <c r="B31" s="399"/>
      <c r="C31" s="399"/>
      <c r="D31" s="399"/>
      <c r="E31" s="399"/>
      <c r="F31" s="399"/>
      <c r="G31" s="399"/>
      <c r="H31" s="399"/>
      <c r="I31" s="399"/>
    </row>
    <row r="32" spans="1:9" s="16" customFormat="1" ht="16.5">
      <c r="A32" s="399" t="s">
        <v>346</v>
      </c>
      <c r="B32" s="399"/>
      <c r="C32" s="399"/>
      <c r="D32" s="399"/>
      <c r="E32" s="399"/>
      <c r="F32" s="399"/>
      <c r="G32" s="399"/>
      <c r="H32" s="399"/>
      <c r="I32" s="399"/>
    </row>
    <row r="33" spans="1:9" s="16" customFormat="1" ht="16.5">
      <c r="A33" s="132"/>
      <c r="B33" s="133"/>
      <c r="C33" s="133"/>
      <c r="D33" s="133"/>
      <c r="E33" s="133"/>
      <c r="F33" s="133"/>
      <c r="G33" s="133"/>
      <c r="H33" s="133"/>
      <c r="I33" s="133"/>
    </row>
    <row r="34" spans="1:9" s="16" customFormat="1" ht="16.5">
      <c r="A34" s="399" t="s">
        <v>347</v>
      </c>
      <c r="B34" s="399"/>
      <c r="C34" s="399"/>
      <c r="D34" s="399"/>
      <c r="E34" s="399"/>
      <c r="F34" s="399"/>
      <c r="G34" s="399"/>
      <c r="H34" s="399"/>
      <c r="I34" s="399"/>
    </row>
    <row r="35" spans="1:9" ht="16.5">
      <c r="A35" s="399" t="s">
        <v>348</v>
      </c>
      <c r="B35" s="399"/>
      <c r="C35" s="399"/>
      <c r="D35" s="132"/>
      <c r="E35" s="132"/>
      <c r="F35" s="132"/>
      <c r="G35" s="132"/>
      <c r="H35" s="132"/>
      <c r="I35" s="132"/>
    </row>
    <row r="36" spans="1:9" ht="16.5">
      <c r="A36" s="399" t="s">
        <v>349</v>
      </c>
      <c r="B36" s="399"/>
      <c r="C36" s="399"/>
      <c r="D36" s="399"/>
      <c r="E36" s="132"/>
      <c r="F36" s="132"/>
      <c r="G36" s="132"/>
      <c r="H36" s="132"/>
      <c r="I36" s="132"/>
    </row>
    <row r="37" spans="1:9" ht="16.5">
      <c r="A37" s="132"/>
      <c r="B37" s="132"/>
      <c r="C37" s="132"/>
      <c r="D37" s="132"/>
      <c r="E37" s="132"/>
      <c r="F37" s="132"/>
      <c r="G37" s="132"/>
      <c r="H37" s="132"/>
      <c r="I37" s="132"/>
    </row>
    <row r="38" spans="1:9" ht="16.5">
      <c r="A38" s="132" t="s">
        <v>350</v>
      </c>
      <c r="B38" s="132"/>
      <c r="C38" s="132"/>
      <c r="D38" s="132"/>
      <c r="E38" s="132"/>
      <c r="F38" s="132"/>
      <c r="G38" s="132"/>
      <c r="H38" s="132"/>
      <c r="I38" s="132"/>
    </row>
    <row r="39" spans="1:9" ht="16.5">
      <c r="A39" s="399" t="s">
        <v>351</v>
      </c>
      <c r="B39" s="399"/>
      <c r="C39" s="399"/>
      <c r="D39" s="399"/>
      <c r="E39" s="399"/>
      <c r="F39" s="399"/>
      <c r="G39" s="399"/>
      <c r="H39" s="399"/>
      <c r="I39" s="399"/>
    </row>
    <row r="40" spans="1:9" ht="16.5">
      <c r="A40" s="399" t="s">
        <v>352</v>
      </c>
      <c r="B40" s="399"/>
      <c r="C40" s="399"/>
      <c r="D40" s="399"/>
      <c r="E40" s="399"/>
      <c r="F40" s="399"/>
      <c r="G40" s="399"/>
      <c r="H40" s="399"/>
      <c r="I40" s="132"/>
    </row>
    <row r="41" spans="1:9" ht="16.5">
      <c r="A41" s="132"/>
      <c r="B41" s="132"/>
      <c r="C41" s="132"/>
      <c r="D41" s="132"/>
      <c r="E41" s="132"/>
      <c r="F41" s="132"/>
      <c r="G41" s="132"/>
      <c r="H41" s="132"/>
      <c r="I41" s="132"/>
    </row>
    <row r="42" spans="1:9" s="16" customFormat="1" ht="16.5">
      <c r="A42" s="132" t="s">
        <v>353</v>
      </c>
      <c r="B42" s="133"/>
      <c r="C42" s="133"/>
      <c r="D42" s="133"/>
      <c r="E42" s="133"/>
      <c r="F42" s="133"/>
      <c r="G42" s="133"/>
      <c r="H42" s="133"/>
      <c r="I42" s="133"/>
    </row>
    <row r="43" spans="1:9" ht="16.5">
      <c r="A43" s="132" t="s">
        <v>354</v>
      </c>
      <c r="B43" s="132"/>
      <c r="C43" s="132"/>
      <c r="D43" s="132"/>
      <c r="E43" s="132"/>
      <c r="F43" s="132"/>
      <c r="G43" s="132"/>
      <c r="H43" s="132"/>
      <c r="I43" s="132"/>
    </row>
    <row r="44" spans="1:9" ht="16.5">
      <c r="A44" s="132" t="s">
        <v>355</v>
      </c>
      <c r="B44" s="132"/>
      <c r="C44" s="132"/>
      <c r="D44" s="132"/>
      <c r="E44" s="132"/>
      <c r="F44" s="132"/>
      <c r="G44" s="132"/>
      <c r="H44" s="132"/>
      <c r="I44" s="132"/>
    </row>
    <row r="45" spans="1:9" ht="16.5">
      <c r="A45" s="132"/>
      <c r="B45" s="132"/>
      <c r="C45" s="132"/>
      <c r="D45" s="132"/>
      <c r="E45" s="132"/>
      <c r="F45" s="132"/>
      <c r="G45" s="132"/>
      <c r="H45" s="132"/>
      <c r="I45" s="132"/>
    </row>
    <row r="46" spans="1:9" s="16" customFormat="1" ht="16.5">
      <c r="A46" s="132" t="s">
        <v>357</v>
      </c>
      <c r="B46" s="133"/>
      <c r="C46" s="133"/>
      <c r="D46" s="133"/>
      <c r="E46" s="133"/>
      <c r="F46" s="133"/>
      <c r="G46" s="132"/>
      <c r="H46" s="133"/>
      <c r="I46" s="133"/>
    </row>
    <row r="47" spans="1:9" s="16" customFormat="1" ht="16.5">
      <c r="A47" s="478" t="s">
        <v>358</v>
      </c>
      <c r="B47" s="478"/>
      <c r="C47" s="478"/>
      <c r="D47" s="478"/>
      <c r="E47" s="478"/>
      <c r="F47" s="133"/>
      <c r="G47" s="133"/>
      <c r="H47" s="133"/>
      <c r="I47" s="133"/>
    </row>
    <row r="48" spans="1:9" s="16" customFormat="1" ht="16.5">
      <c r="A48" s="132" t="s">
        <v>359</v>
      </c>
      <c r="B48" s="133"/>
      <c r="C48" s="133"/>
      <c r="D48" s="133"/>
      <c r="E48" s="133"/>
      <c r="F48" s="133"/>
      <c r="G48" s="133"/>
      <c r="H48" s="133"/>
      <c r="I48" s="133"/>
    </row>
    <row r="49" spans="1:9" s="16" customFormat="1" ht="16.5">
      <c r="A49" s="132"/>
      <c r="B49" s="133"/>
      <c r="C49" s="133"/>
      <c r="D49" s="133"/>
      <c r="E49" s="132"/>
      <c r="F49" s="133"/>
      <c r="G49" s="133"/>
      <c r="H49" s="133"/>
      <c r="I49" s="133"/>
    </row>
    <row r="50" spans="1:9" s="16" customFormat="1" ht="16.5">
      <c r="A50" s="399" t="s">
        <v>360</v>
      </c>
      <c r="B50" s="399"/>
      <c r="C50" s="399"/>
      <c r="D50" s="399"/>
      <c r="E50" s="399"/>
      <c r="F50" s="399"/>
      <c r="G50" s="133"/>
      <c r="H50" s="133"/>
      <c r="I50" s="133"/>
    </row>
    <row r="51" spans="1:9" s="15" customFormat="1" ht="16.5">
      <c r="A51" s="399" t="s">
        <v>361</v>
      </c>
      <c r="B51" s="399"/>
      <c r="C51" s="399"/>
      <c r="D51" s="399"/>
      <c r="E51" s="399"/>
      <c r="F51" s="399"/>
      <c r="G51" s="399"/>
      <c r="H51" s="132"/>
      <c r="I51" s="132"/>
    </row>
    <row r="52" spans="1:9" s="15" customFormat="1" ht="16.5">
      <c r="A52" s="399" t="s">
        <v>362</v>
      </c>
      <c r="B52" s="399"/>
      <c r="C52" s="399"/>
      <c r="D52" s="399"/>
      <c r="E52" s="399"/>
      <c r="F52" s="399"/>
      <c r="G52" s="132"/>
      <c r="H52" s="132"/>
      <c r="I52" s="132"/>
    </row>
    <row r="53" spans="1:9" s="16" customFormat="1" ht="16.5">
      <c r="A53" s="132"/>
      <c r="B53" s="133"/>
      <c r="C53" s="133"/>
      <c r="D53" s="133"/>
      <c r="E53" s="133"/>
      <c r="F53" s="133"/>
      <c r="G53" s="133"/>
      <c r="H53" s="133"/>
      <c r="I53" s="133"/>
    </row>
    <row r="54" spans="1:9" ht="16.5">
      <c r="A54" s="399" t="s">
        <v>363</v>
      </c>
      <c r="B54" s="399"/>
      <c r="C54" s="399"/>
      <c r="D54" s="399"/>
      <c r="E54" s="399"/>
      <c r="F54" s="399"/>
      <c r="G54" s="399"/>
      <c r="H54" s="132"/>
      <c r="I54" s="132"/>
    </row>
    <row r="55" spans="1:9" ht="16.5">
      <c r="A55" s="132" t="s">
        <v>364</v>
      </c>
      <c r="B55" s="132"/>
      <c r="C55" s="132"/>
      <c r="D55" s="132"/>
      <c r="E55" s="132"/>
      <c r="F55" s="132"/>
      <c r="G55" s="132"/>
      <c r="H55" s="132"/>
      <c r="I55" s="132"/>
    </row>
    <row r="56" spans="1:9" ht="16.5">
      <c r="A56" s="399" t="s">
        <v>365</v>
      </c>
      <c r="B56" s="399"/>
      <c r="C56" s="399"/>
      <c r="D56" s="399"/>
      <c r="E56" s="399"/>
      <c r="F56" s="399"/>
      <c r="G56" s="399"/>
      <c r="H56" s="399"/>
      <c r="I56" s="399"/>
    </row>
    <row r="57" spans="1:9" ht="16.5">
      <c r="A57" s="399" t="s">
        <v>366</v>
      </c>
      <c r="B57" s="399"/>
      <c r="C57" s="399"/>
      <c r="D57" s="399"/>
      <c r="E57" s="399"/>
      <c r="F57" s="132"/>
      <c r="G57" s="132"/>
      <c r="H57" s="132"/>
      <c r="I57" s="132"/>
    </row>
    <row r="58" spans="1:9" ht="16.5">
      <c r="A58" s="399" t="s">
        <v>367</v>
      </c>
      <c r="B58" s="399"/>
      <c r="C58" s="399"/>
      <c r="D58" s="132"/>
      <c r="E58" s="132"/>
      <c r="F58" s="132"/>
      <c r="G58" s="132"/>
      <c r="H58" s="132"/>
      <c r="I58" s="132"/>
    </row>
    <row r="59" spans="1:9" ht="16.5">
      <c r="A59" s="399" t="s">
        <v>368</v>
      </c>
      <c r="B59" s="399"/>
      <c r="C59" s="399"/>
      <c r="D59" s="399"/>
      <c r="E59" s="132"/>
      <c r="F59" s="133"/>
      <c r="G59" s="132"/>
      <c r="H59" s="132"/>
      <c r="I59" s="132"/>
    </row>
    <row r="60" spans="1:9" ht="16.5">
      <c r="A60" s="399" t="s">
        <v>369</v>
      </c>
      <c r="B60" s="399"/>
      <c r="C60" s="399"/>
      <c r="D60" s="399"/>
      <c r="E60" s="399"/>
      <c r="F60" s="399"/>
      <c r="G60" s="399"/>
      <c r="H60" s="399"/>
      <c r="I60" s="132"/>
    </row>
    <row r="61" spans="1:9" ht="16.5">
      <c r="A61" s="399" t="s">
        <v>370</v>
      </c>
      <c r="B61" s="399"/>
      <c r="C61" s="399"/>
      <c r="D61" s="399"/>
      <c r="E61" s="399"/>
      <c r="F61" s="399"/>
      <c r="G61" s="399"/>
      <c r="H61" s="132"/>
      <c r="I61" s="132"/>
    </row>
    <row r="62" spans="1:9" ht="16.5">
      <c r="A62" s="132"/>
      <c r="B62" s="132"/>
      <c r="C62" s="132"/>
      <c r="D62" s="132"/>
      <c r="E62" s="132"/>
      <c r="F62" s="132"/>
      <c r="G62" s="132"/>
      <c r="H62" s="132"/>
      <c r="I62" s="132"/>
    </row>
    <row r="63" spans="1:9" ht="16.5">
      <c r="A63" s="132" t="s">
        <v>371</v>
      </c>
      <c r="B63" s="132"/>
      <c r="C63" s="132"/>
      <c r="D63" s="132"/>
      <c r="E63" s="132"/>
      <c r="F63" s="132"/>
      <c r="G63" s="132"/>
      <c r="H63" s="132"/>
      <c r="I63" s="132"/>
    </row>
    <row r="64" spans="1:9" ht="16.5">
      <c r="A64" s="132"/>
      <c r="B64" s="132"/>
      <c r="C64" s="132"/>
      <c r="D64" s="132"/>
      <c r="E64" s="132"/>
      <c r="F64" s="132"/>
      <c r="G64" s="132"/>
      <c r="H64" s="132"/>
      <c r="I64" s="132"/>
    </row>
    <row r="65" spans="1:9" ht="16.5">
      <c r="A65" s="399" t="s">
        <v>372</v>
      </c>
      <c r="B65" s="399"/>
      <c r="C65" s="399"/>
      <c r="D65" s="399"/>
      <c r="E65" s="399"/>
      <c r="F65" s="132"/>
      <c r="G65" s="132"/>
      <c r="H65" s="132"/>
      <c r="I65" s="132"/>
    </row>
    <row r="66" spans="1:9" ht="16.5">
      <c r="A66" s="399" t="s">
        <v>373</v>
      </c>
      <c r="B66" s="399"/>
      <c r="C66" s="399"/>
      <c r="D66" s="399"/>
      <c r="E66" s="399"/>
      <c r="F66" s="399"/>
      <c r="G66" s="399"/>
      <c r="H66" s="132"/>
      <c r="I66" s="132"/>
    </row>
    <row r="67" spans="1:9" ht="16.5">
      <c r="A67" s="399" t="s">
        <v>374</v>
      </c>
      <c r="B67" s="399"/>
      <c r="C67" s="399"/>
      <c r="D67" s="399"/>
      <c r="E67" s="399"/>
      <c r="F67" s="399"/>
      <c r="G67" s="399"/>
      <c r="H67" s="399"/>
      <c r="I67" s="132"/>
    </row>
    <row r="68" spans="1:9" ht="16.5">
      <c r="A68" s="399" t="s">
        <v>375</v>
      </c>
      <c r="B68" s="399"/>
      <c r="C68" s="399"/>
      <c r="D68" s="399"/>
      <c r="E68" s="399"/>
      <c r="F68" s="399"/>
      <c r="G68" s="399"/>
      <c r="H68" s="399"/>
      <c r="I68" s="132"/>
    </row>
    <row r="69" spans="1:9" ht="16.5">
      <c r="A69" s="399" t="s">
        <v>376</v>
      </c>
      <c r="B69" s="399"/>
      <c r="C69" s="399"/>
      <c r="D69" s="399"/>
      <c r="E69" s="399"/>
      <c r="F69" s="399"/>
      <c r="G69" s="399"/>
      <c r="H69" s="399"/>
      <c r="I69" s="132"/>
    </row>
    <row r="70" spans="1:9" ht="16.5">
      <c r="A70" s="132"/>
      <c r="B70" s="132"/>
      <c r="C70" s="132"/>
      <c r="D70" s="132"/>
      <c r="E70" s="132"/>
      <c r="F70" s="132"/>
      <c r="G70" s="132"/>
      <c r="H70" s="132"/>
      <c r="I70" s="132"/>
    </row>
    <row r="71" spans="1:9" ht="16.5">
      <c r="A71" s="132" t="s">
        <v>377</v>
      </c>
      <c r="B71" s="132"/>
      <c r="C71" s="132"/>
      <c r="D71" s="132"/>
      <c r="E71" s="132"/>
      <c r="F71" s="132"/>
      <c r="G71" s="132"/>
      <c r="H71" s="132"/>
      <c r="I71" s="132"/>
    </row>
    <row r="72" spans="1:9" ht="16.5">
      <c r="A72" s="132" t="s">
        <v>378</v>
      </c>
      <c r="B72" s="132"/>
      <c r="C72" s="132"/>
      <c r="D72" s="132"/>
      <c r="E72" s="132"/>
      <c r="F72" s="132"/>
      <c r="G72" s="132"/>
      <c r="H72" s="132"/>
      <c r="I72" s="132"/>
    </row>
    <row r="73" spans="1:9" ht="16.5">
      <c r="A73" s="399" t="s">
        <v>379</v>
      </c>
      <c r="B73" s="399"/>
      <c r="C73" s="399"/>
      <c r="D73" s="399"/>
      <c r="E73" s="399"/>
      <c r="F73" s="399"/>
      <c r="G73" s="132"/>
      <c r="H73" s="132"/>
      <c r="I73" s="132"/>
    </row>
    <row r="74" spans="1:9" ht="16.5">
      <c r="A74" s="132"/>
      <c r="B74" s="132"/>
      <c r="C74" s="132"/>
      <c r="D74" s="132"/>
      <c r="E74" s="132"/>
      <c r="F74" s="132"/>
      <c r="G74" s="132"/>
      <c r="H74" s="132"/>
      <c r="I74" s="132"/>
    </row>
    <row r="75" spans="1:9" ht="16.5">
      <c r="A75" s="399" t="s">
        <v>380</v>
      </c>
      <c r="B75" s="399"/>
      <c r="C75" s="399"/>
      <c r="D75" s="399"/>
      <c r="E75" s="399"/>
      <c r="F75" s="399"/>
      <c r="G75" s="132"/>
      <c r="H75" s="132"/>
      <c r="I75" s="132"/>
    </row>
    <row r="76" spans="1:9" ht="16.5">
      <c r="A76" s="132"/>
      <c r="B76" s="132"/>
      <c r="C76" s="132"/>
      <c r="D76" s="132"/>
      <c r="E76" s="132"/>
      <c r="F76" s="132"/>
      <c r="G76" s="132"/>
      <c r="H76" s="132"/>
      <c r="I76" s="132"/>
    </row>
    <row r="77" spans="1:9" ht="16.5">
      <c r="A77" s="399" t="s">
        <v>381</v>
      </c>
      <c r="B77" s="399"/>
      <c r="C77" s="399"/>
      <c r="D77" s="399"/>
      <c r="E77" s="399"/>
      <c r="F77" s="399"/>
      <c r="G77" s="399"/>
      <c r="H77" s="399"/>
      <c r="I77" s="399"/>
    </row>
    <row r="78" spans="1:9" ht="16.5">
      <c r="A78" s="132" t="s">
        <v>382</v>
      </c>
      <c r="B78" s="132"/>
      <c r="C78" s="132"/>
      <c r="D78" s="132"/>
      <c r="E78" s="132"/>
      <c r="F78" s="132"/>
      <c r="G78" s="132"/>
      <c r="H78" s="132"/>
      <c r="I78" s="132"/>
    </row>
    <row r="79" spans="1:9" ht="16.5">
      <c r="A79" s="132"/>
      <c r="B79" s="132"/>
      <c r="C79" s="132"/>
      <c r="D79" s="132"/>
      <c r="E79" s="132"/>
      <c r="F79" s="132"/>
      <c r="G79" s="132"/>
      <c r="H79" s="132"/>
      <c r="I79" s="132"/>
    </row>
    <row r="80" spans="1:9" ht="16.5">
      <c r="A80" s="399" t="s">
        <v>383</v>
      </c>
      <c r="B80" s="399"/>
      <c r="C80" s="399"/>
      <c r="D80" s="399"/>
      <c r="E80" s="399"/>
      <c r="F80" s="399"/>
      <c r="G80" s="132"/>
      <c r="H80" s="132"/>
      <c r="I80" s="132"/>
    </row>
    <row r="81" spans="1:9" ht="16.5">
      <c r="A81" s="132"/>
      <c r="B81" s="132"/>
      <c r="C81" s="132"/>
      <c r="D81" s="132"/>
      <c r="E81" s="132"/>
      <c r="F81" s="132"/>
      <c r="G81" s="132"/>
      <c r="H81" s="132"/>
      <c r="I81" s="132"/>
    </row>
    <row r="82" spans="1:9" ht="16.5">
      <c r="A82" s="399" t="s">
        <v>384</v>
      </c>
      <c r="B82" s="399"/>
      <c r="C82" s="399"/>
      <c r="D82" s="399"/>
      <c r="E82" s="399"/>
      <c r="F82" s="399"/>
      <c r="G82" s="399"/>
      <c r="H82" s="399"/>
      <c r="I82" s="399"/>
    </row>
    <row r="83" spans="1:9" ht="16.5">
      <c r="A83" s="132"/>
      <c r="B83" s="132"/>
      <c r="C83" s="132"/>
      <c r="D83" s="132"/>
      <c r="E83" s="132"/>
      <c r="F83" s="132"/>
      <c r="G83" s="132"/>
      <c r="H83" s="132"/>
      <c r="I83" s="132"/>
    </row>
    <row r="84" spans="1:9" ht="16.5">
      <c r="A84" s="399" t="s">
        <v>385</v>
      </c>
      <c r="B84" s="399"/>
      <c r="C84" s="399"/>
      <c r="D84" s="399"/>
      <c r="E84" s="399"/>
      <c r="F84" s="399"/>
      <c r="G84" s="399"/>
      <c r="H84" s="399"/>
      <c r="I84" s="132"/>
    </row>
    <row r="85" spans="1:9" ht="16.5">
      <c r="A85" s="132"/>
      <c r="B85" s="132"/>
      <c r="C85" s="132"/>
      <c r="D85" s="132"/>
      <c r="E85" s="132"/>
      <c r="F85" s="132"/>
      <c r="G85" s="132"/>
      <c r="H85" s="132"/>
      <c r="I85" s="132"/>
    </row>
    <row r="86" spans="1:9" ht="16.5">
      <c r="A86" s="399" t="s">
        <v>386</v>
      </c>
      <c r="B86" s="399"/>
      <c r="C86" s="399"/>
      <c r="D86" s="399"/>
      <c r="E86" s="399"/>
      <c r="F86" s="132"/>
      <c r="G86" s="132"/>
      <c r="H86" s="132"/>
      <c r="I86" s="132"/>
    </row>
    <row r="87" spans="1:9" ht="16.5">
      <c r="A87" s="399" t="s">
        <v>387</v>
      </c>
      <c r="B87" s="399"/>
      <c r="C87" s="399"/>
      <c r="D87" s="399"/>
      <c r="E87" s="399"/>
      <c r="F87" s="399"/>
      <c r="G87" s="132"/>
      <c r="H87" s="132"/>
      <c r="I87" s="132"/>
    </row>
    <row r="88" spans="1:9" ht="16.5">
      <c r="A88" s="399" t="s">
        <v>388</v>
      </c>
      <c r="B88" s="399"/>
      <c r="C88" s="399"/>
      <c r="D88" s="399"/>
      <c r="E88" s="132"/>
      <c r="F88" s="132"/>
      <c r="G88" s="132"/>
      <c r="H88" s="132"/>
      <c r="I88" s="132"/>
    </row>
    <row r="89" spans="1:9" ht="16.5">
      <c r="A89" s="399" t="s">
        <v>389</v>
      </c>
      <c r="B89" s="399"/>
      <c r="C89" s="399"/>
      <c r="D89" s="399"/>
      <c r="E89" s="399"/>
      <c r="F89" s="399"/>
      <c r="G89" s="399"/>
      <c r="H89" s="132"/>
      <c r="I89" s="132"/>
    </row>
    <row r="90" spans="1:9" ht="16.5">
      <c r="A90" s="132"/>
      <c r="B90" s="132"/>
      <c r="C90" s="132"/>
      <c r="D90" s="132"/>
      <c r="E90" s="132"/>
      <c r="F90" s="132"/>
      <c r="G90" s="132"/>
      <c r="H90" s="132"/>
      <c r="I90" s="132"/>
    </row>
    <row r="91" spans="1:9" ht="16.5">
      <c r="A91" s="399" t="s">
        <v>390</v>
      </c>
      <c r="B91" s="399"/>
      <c r="C91" s="399"/>
      <c r="D91" s="399"/>
      <c r="E91" s="399"/>
      <c r="F91" s="399"/>
      <c r="G91" s="132"/>
      <c r="H91" s="132"/>
      <c r="I91" s="132"/>
    </row>
    <row r="92" spans="1:9" ht="16.5">
      <c r="A92" s="132" t="s">
        <v>391</v>
      </c>
      <c r="B92" s="132"/>
      <c r="C92" s="132"/>
      <c r="D92" s="132"/>
      <c r="E92" s="132"/>
      <c r="F92" s="132"/>
      <c r="G92" s="132"/>
      <c r="H92" s="132"/>
      <c r="I92" s="132"/>
    </row>
    <row r="93" spans="1:9" ht="16.5">
      <c r="A93" s="132"/>
      <c r="B93" s="132"/>
      <c r="C93" s="132"/>
      <c r="D93" s="132"/>
      <c r="E93" s="132"/>
      <c r="F93" s="132"/>
      <c r="G93" s="132"/>
      <c r="H93" s="132"/>
      <c r="I93" s="132"/>
    </row>
    <row r="94" spans="1:9" ht="16.5">
      <c r="A94" s="132" t="s">
        <v>392</v>
      </c>
      <c r="B94" s="132"/>
      <c r="C94" s="132"/>
      <c r="D94" s="132"/>
      <c r="E94" s="132"/>
      <c r="F94" s="132"/>
      <c r="G94" s="132"/>
      <c r="H94" s="132"/>
      <c r="I94" s="132"/>
    </row>
    <row r="95" spans="1:9" ht="16.5">
      <c r="A95" s="132" t="s">
        <v>393</v>
      </c>
      <c r="B95" s="132"/>
      <c r="C95" s="132"/>
      <c r="D95" s="132"/>
      <c r="E95" s="132"/>
      <c r="F95" s="132"/>
      <c r="G95" s="132"/>
      <c r="H95" s="132"/>
      <c r="I95" s="132"/>
    </row>
    <row r="96" spans="1:9" ht="16.5">
      <c r="A96" s="132" t="s">
        <v>394</v>
      </c>
      <c r="B96" s="132"/>
      <c r="C96" s="132"/>
      <c r="D96" s="132"/>
      <c r="E96" s="132"/>
      <c r="F96" s="132"/>
      <c r="G96" s="132"/>
      <c r="H96" s="132"/>
      <c r="I96" s="132"/>
    </row>
    <row r="97" spans="1:9" ht="16.5">
      <c r="A97" s="132"/>
      <c r="B97" s="132"/>
      <c r="C97" s="132"/>
      <c r="D97" s="132"/>
      <c r="E97" s="132"/>
      <c r="F97" s="132"/>
      <c r="G97" s="132"/>
      <c r="H97" s="132"/>
      <c r="I97" s="132"/>
    </row>
    <row r="98" spans="1:9" ht="16.5">
      <c r="A98" s="132"/>
      <c r="B98" s="132"/>
      <c r="C98" s="132"/>
      <c r="D98" s="132"/>
      <c r="E98" s="132"/>
      <c r="F98" s="132"/>
      <c r="G98" s="132"/>
      <c r="H98" s="132"/>
      <c r="I98" s="132"/>
    </row>
    <row r="99" spans="1:9" s="14" customFormat="1" ht="16.5">
      <c r="A99" s="130" t="s">
        <v>397</v>
      </c>
      <c r="B99" s="131"/>
      <c r="C99" s="131"/>
      <c r="D99" s="131"/>
      <c r="E99" s="131"/>
      <c r="F99" s="131"/>
      <c r="G99" s="131"/>
      <c r="H99" s="131"/>
      <c r="I99" s="131"/>
    </row>
    <row r="100" spans="1:9" s="14" customFormat="1" ht="14.25" customHeight="1">
      <c r="A100" s="130"/>
      <c r="B100" s="131"/>
      <c r="C100" s="131"/>
      <c r="D100" s="131"/>
      <c r="E100" s="131"/>
      <c r="F100" s="131"/>
      <c r="G100" s="131"/>
      <c r="H100" s="131"/>
      <c r="I100" s="131"/>
    </row>
    <row r="101" spans="1:9" s="14" customFormat="1" ht="15.75" hidden="1">
      <c r="A101" s="131"/>
      <c r="B101" s="131"/>
      <c r="C101" s="131"/>
      <c r="D101" s="131"/>
      <c r="E101" s="131"/>
      <c r="F101" s="131"/>
      <c r="G101" s="466" t="s">
        <v>3</v>
      </c>
      <c r="H101" s="466"/>
      <c r="I101" s="466"/>
    </row>
    <row r="102" spans="1:9" s="15" customFormat="1" ht="15.75">
      <c r="A102" s="402" t="s">
        <v>5</v>
      </c>
      <c r="B102" s="403"/>
      <c r="C102" s="403"/>
      <c r="D102" s="403"/>
      <c r="E102" s="404"/>
      <c r="F102" s="402" t="s">
        <v>616</v>
      </c>
      <c r="G102" s="404"/>
      <c r="H102" s="464">
        <v>40544</v>
      </c>
      <c r="I102" s="465"/>
    </row>
    <row r="103" spans="1:9" ht="15.75">
      <c r="A103" s="135" t="s">
        <v>399</v>
      </c>
      <c r="B103" s="136"/>
      <c r="C103" s="136"/>
      <c r="D103" s="136"/>
      <c r="E103" s="137"/>
      <c r="F103" s="467"/>
      <c r="G103" s="468"/>
      <c r="H103" s="449"/>
      <c r="I103" s="450"/>
    </row>
    <row r="104" spans="1:9" ht="15.75">
      <c r="A104" s="140" t="s">
        <v>400</v>
      </c>
      <c r="B104" s="141"/>
      <c r="C104" s="141"/>
      <c r="D104" s="141"/>
      <c r="E104" s="141"/>
      <c r="F104" s="405">
        <v>2157958682</v>
      </c>
      <c r="G104" s="406"/>
      <c r="H104" s="405">
        <v>1160773566</v>
      </c>
      <c r="I104" s="406"/>
    </row>
    <row r="105" spans="1:9" ht="15.75">
      <c r="A105" s="140" t="s">
        <v>401</v>
      </c>
      <c r="B105" s="141"/>
      <c r="C105" s="141"/>
      <c r="D105" s="141"/>
      <c r="E105" s="141"/>
      <c r="F105" s="405">
        <v>90343307205</v>
      </c>
      <c r="G105" s="406"/>
      <c r="H105" s="405">
        <v>49297812809</v>
      </c>
      <c r="I105" s="406"/>
    </row>
    <row r="106" spans="1:9" ht="15.75">
      <c r="A106" s="140" t="s">
        <v>402</v>
      </c>
      <c r="B106" s="141"/>
      <c r="C106" s="141"/>
      <c r="D106" s="141"/>
      <c r="E106" s="141"/>
      <c r="F106" s="405"/>
      <c r="G106" s="406"/>
      <c r="H106" s="405"/>
      <c r="I106" s="406"/>
    </row>
    <row r="107" spans="1:9" ht="15.75">
      <c r="A107" s="144" t="s">
        <v>403</v>
      </c>
      <c r="B107" s="145"/>
      <c r="C107" s="145"/>
      <c r="D107" s="145"/>
      <c r="E107" s="145"/>
      <c r="F107" s="417"/>
      <c r="G107" s="418"/>
      <c r="H107" s="417"/>
      <c r="I107" s="418"/>
    </row>
    <row r="108" spans="1:9" s="14" customFormat="1" ht="15.75">
      <c r="A108" s="402" t="s">
        <v>404</v>
      </c>
      <c r="B108" s="403"/>
      <c r="C108" s="403"/>
      <c r="D108" s="403"/>
      <c r="E108" s="404"/>
      <c r="F108" s="397">
        <f>SUM(F104:G107)</f>
        <v>92501265887</v>
      </c>
      <c r="G108" s="398"/>
      <c r="H108" s="397">
        <f>SUM(H104:I107)</f>
        <v>50458586375</v>
      </c>
      <c r="I108" s="398"/>
    </row>
    <row r="109" spans="1:9" s="14" customFormat="1" ht="15.75">
      <c r="A109" s="150" t="s">
        <v>405</v>
      </c>
      <c r="B109" s="151"/>
      <c r="C109" s="151"/>
      <c r="D109" s="151"/>
      <c r="E109" s="152"/>
      <c r="F109" s="476"/>
      <c r="G109" s="477"/>
      <c r="H109" s="476"/>
      <c r="I109" s="477"/>
    </row>
    <row r="110" spans="1:9" s="14" customFormat="1" ht="15.75">
      <c r="A110" s="153" t="s">
        <v>406</v>
      </c>
      <c r="B110" s="154"/>
      <c r="C110" s="154"/>
      <c r="D110" s="154"/>
      <c r="E110" s="155"/>
      <c r="F110" s="451"/>
      <c r="G110" s="452"/>
      <c r="H110" s="451"/>
      <c r="I110" s="452"/>
    </row>
    <row r="111" spans="1:9" s="14" customFormat="1" ht="15.75">
      <c r="A111" s="153" t="s">
        <v>407</v>
      </c>
      <c r="B111" s="154"/>
      <c r="C111" s="154"/>
      <c r="D111" s="154"/>
      <c r="E111" s="155"/>
      <c r="F111" s="405"/>
      <c r="G111" s="406"/>
      <c r="H111" s="405"/>
      <c r="I111" s="406"/>
    </row>
    <row r="112" spans="1:9" s="14" customFormat="1" ht="15.75">
      <c r="A112" s="153" t="s">
        <v>408</v>
      </c>
      <c r="B112" s="154"/>
      <c r="C112" s="154"/>
      <c r="D112" s="154"/>
      <c r="E112" s="155"/>
      <c r="F112" s="451"/>
      <c r="G112" s="452"/>
      <c r="H112" s="451"/>
      <c r="I112" s="452"/>
    </row>
    <row r="113" spans="1:9" s="14" customFormat="1" ht="15.75">
      <c r="A113" s="157"/>
      <c r="B113" s="158"/>
      <c r="C113" s="158"/>
      <c r="D113" s="158"/>
      <c r="E113" s="159"/>
      <c r="F113" s="421"/>
      <c r="G113" s="422"/>
      <c r="H113" s="421"/>
      <c r="I113" s="422"/>
    </row>
    <row r="114" spans="1:9" s="14" customFormat="1" ht="15.75">
      <c r="A114" s="160"/>
      <c r="B114" s="134"/>
      <c r="C114" s="134" t="s">
        <v>404</v>
      </c>
      <c r="D114" s="134"/>
      <c r="E114" s="161"/>
      <c r="F114" s="474">
        <f>F111</f>
        <v>0</v>
      </c>
      <c r="G114" s="475"/>
      <c r="H114" s="397">
        <f>H111</f>
        <v>0</v>
      </c>
      <c r="I114" s="398"/>
    </row>
    <row r="115" spans="1:9" ht="15.75">
      <c r="A115" s="135" t="s">
        <v>409</v>
      </c>
      <c r="B115" s="136"/>
      <c r="C115" s="136"/>
      <c r="D115" s="137"/>
      <c r="E115" s="137"/>
      <c r="F115" s="449"/>
      <c r="G115" s="450"/>
      <c r="H115" s="449"/>
      <c r="I115" s="450"/>
    </row>
    <row r="116" spans="1:9" ht="15.75">
      <c r="A116" s="140" t="s">
        <v>410</v>
      </c>
      <c r="B116" s="141"/>
      <c r="C116" s="141"/>
      <c r="D116" s="141"/>
      <c r="E116" s="141"/>
      <c r="F116" s="447">
        <v>16483023911</v>
      </c>
      <c r="G116" s="448"/>
      <c r="H116" s="405">
        <v>12196755024</v>
      </c>
      <c r="I116" s="406"/>
    </row>
    <row r="117" spans="1:9" ht="15.75">
      <c r="A117" s="140" t="s">
        <v>411</v>
      </c>
      <c r="B117" s="141"/>
      <c r="C117" s="141"/>
      <c r="D117" s="141"/>
      <c r="E117" s="141"/>
      <c r="F117" s="447">
        <v>13821938719</v>
      </c>
      <c r="G117" s="448"/>
      <c r="H117" s="405">
        <v>11151288671</v>
      </c>
      <c r="I117" s="406"/>
    </row>
    <row r="118" spans="1:9" ht="15.75">
      <c r="A118" s="140" t="s">
        <v>412</v>
      </c>
      <c r="B118" s="141"/>
      <c r="C118" s="141"/>
      <c r="D118" s="141"/>
      <c r="E118" s="141"/>
      <c r="F118" s="405"/>
      <c r="G118" s="406"/>
      <c r="H118" s="405"/>
      <c r="I118" s="406"/>
    </row>
    <row r="119" spans="1:9" ht="15.75">
      <c r="A119" s="140" t="s">
        <v>413</v>
      </c>
      <c r="B119" s="141"/>
      <c r="C119" s="141"/>
      <c r="D119" s="141"/>
      <c r="E119" s="141"/>
      <c r="F119" s="405"/>
      <c r="G119" s="406"/>
      <c r="H119" s="405"/>
      <c r="I119" s="406"/>
    </row>
    <row r="120" spans="1:9" ht="15.75">
      <c r="A120" s="140" t="s">
        <v>414</v>
      </c>
      <c r="B120" s="141"/>
      <c r="C120" s="141"/>
      <c r="D120" s="141"/>
      <c r="E120" s="141"/>
      <c r="F120" s="405">
        <f>SUM(F121:G124)</f>
        <v>17527948319</v>
      </c>
      <c r="G120" s="406"/>
      <c r="H120" s="405">
        <f>SUM(H121:I124)</f>
        <v>16352544697</v>
      </c>
      <c r="I120" s="406"/>
    </row>
    <row r="121" spans="1:9" ht="15.75">
      <c r="A121" s="140"/>
      <c r="B121" s="141" t="s">
        <v>415</v>
      </c>
      <c r="C121" s="141"/>
      <c r="D121" s="141"/>
      <c r="E121" s="141"/>
      <c r="F121" s="405">
        <f>7955781759-63314577</f>
        <v>7892467182</v>
      </c>
      <c r="G121" s="406"/>
      <c r="H121" s="405">
        <f>4807393179-1275893325</f>
        <v>3531499854</v>
      </c>
      <c r="I121" s="406"/>
    </row>
    <row r="122" spans="1:9" ht="15.75">
      <c r="A122" s="140"/>
      <c r="B122" s="141" t="s">
        <v>416</v>
      </c>
      <c r="C122" s="141"/>
      <c r="D122" s="141"/>
      <c r="E122" s="141"/>
      <c r="F122" s="405"/>
      <c r="G122" s="406"/>
      <c r="H122" s="405"/>
      <c r="I122" s="406"/>
    </row>
    <row r="123" spans="1:9" ht="15.75">
      <c r="A123" s="140"/>
      <c r="B123" s="141" t="s">
        <v>417</v>
      </c>
      <c r="C123" s="141"/>
      <c r="D123" s="141"/>
      <c r="E123" s="141"/>
      <c r="F123" s="405">
        <v>603064624</v>
      </c>
      <c r="G123" s="406"/>
      <c r="H123" s="405">
        <v>258064624</v>
      </c>
      <c r="I123" s="406"/>
    </row>
    <row r="124" spans="1:9" ht="15.75">
      <c r="A124" s="140"/>
      <c r="B124" s="141" t="s">
        <v>418</v>
      </c>
      <c r="C124" s="141"/>
      <c r="D124" s="141"/>
      <c r="E124" s="141"/>
      <c r="F124" s="405">
        <v>9032416513</v>
      </c>
      <c r="G124" s="406"/>
      <c r="H124" s="405">
        <v>12562980219</v>
      </c>
      <c r="I124" s="406"/>
    </row>
    <row r="125" spans="1:9" ht="15.75">
      <c r="A125" s="140" t="s">
        <v>419</v>
      </c>
      <c r="B125" s="141"/>
      <c r="C125" s="141"/>
      <c r="D125" s="141"/>
      <c r="E125" s="141"/>
      <c r="F125" s="423">
        <v>-214450000</v>
      </c>
      <c r="G125" s="424"/>
      <c r="H125" s="462">
        <v>-214450000</v>
      </c>
      <c r="I125" s="463"/>
    </row>
    <row r="126" spans="1:9" ht="15.75">
      <c r="A126" s="144" t="s">
        <v>420</v>
      </c>
      <c r="B126" s="145"/>
      <c r="C126" s="145"/>
      <c r="D126" s="145"/>
      <c r="E126" s="145"/>
      <c r="F126" s="417"/>
      <c r="G126" s="418"/>
      <c r="H126" s="417"/>
      <c r="I126" s="418"/>
    </row>
    <row r="127" spans="1:9" s="14" customFormat="1" ht="15.75">
      <c r="A127" s="402" t="s">
        <v>404</v>
      </c>
      <c r="B127" s="403"/>
      <c r="C127" s="403"/>
      <c r="D127" s="403"/>
      <c r="E127" s="404"/>
      <c r="F127" s="397">
        <f>SUM(F116:G120)+F125+F126</f>
        <v>47618460949</v>
      </c>
      <c r="G127" s="398"/>
      <c r="H127" s="397">
        <f>SUM(H116:I120)+H125+H126</f>
        <v>39486138392</v>
      </c>
      <c r="I127" s="398"/>
    </row>
    <row r="128" spans="1:9" ht="15.75">
      <c r="A128" s="162"/>
      <c r="B128" s="163" t="s">
        <v>189</v>
      </c>
      <c r="C128" s="163"/>
      <c r="D128" s="163"/>
      <c r="E128" s="163"/>
      <c r="F128" s="164"/>
      <c r="G128" s="164"/>
      <c r="H128" s="165"/>
      <c r="I128" s="166"/>
    </row>
    <row r="129" spans="1:9" s="15" customFormat="1" ht="15.75">
      <c r="A129" s="167" t="s">
        <v>421</v>
      </c>
      <c r="B129" s="168"/>
      <c r="C129" s="168"/>
      <c r="D129" s="141"/>
      <c r="E129" s="141"/>
      <c r="F129" s="467"/>
      <c r="G129" s="468"/>
      <c r="H129" s="449"/>
      <c r="I129" s="450"/>
    </row>
    <row r="130" spans="1:9" s="15" customFormat="1" ht="15.75">
      <c r="A130" s="140" t="s">
        <v>422</v>
      </c>
      <c r="B130" s="141"/>
      <c r="C130" s="141"/>
      <c r="D130" s="141"/>
      <c r="E130" s="141"/>
      <c r="F130" s="405">
        <v>3987036394</v>
      </c>
      <c r="G130" s="406"/>
      <c r="H130" s="405">
        <v>3970567983</v>
      </c>
      <c r="I130" s="406"/>
    </row>
    <row r="131" spans="1:9" s="15" customFormat="1" ht="15.75">
      <c r="A131" s="140" t="s">
        <v>423</v>
      </c>
      <c r="B131" s="141"/>
      <c r="C131" s="141"/>
      <c r="D131" s="141"/>
      <c r="E131" s="141"/>
      <c r="F131" s="405"/>
      <c r="G131" s="406"/>
      <c r="H131" s="405"/>
      <c r="I131" s="406"/>
    </row>
    <row r="132" spans="1:9" s="15" customFormat="1" ht="15.75">
      <c r="A132" s="140" t="s">
        <v>424</v>
      </c>
      <c r="B132" s="141"/>
      <c r="C132" s="141"/>
      <c r="D132" s="141"/>
      <c r="E132" s="141"/>
      <c r="F132" s="405"/>
      <c r="G132" s="406"/>
      <c r="H132" s="405">
        <v>76885108</v>
      </c>
      <c r="I132" s="406"/>
    </row>
    <row r="133" spans="1:9" s="15" customFormat="1" ht="15.75">
      <c r="A133" s="144"/>
      <c r="B133" s="145"/>
      <c r="C133" s="145"/>
      <c r="D133" s="145"/>
      <c r="E133" s="145"/>
      <c r="F133" s="417"/>
      <c r="G133" s="418"/>
      <c r="H133" s="417"/>
      <c r="I133" s="418"/>
    </row>
    <row r="134" spans="1:9" s="14" customFormat="1" ht="15.75">
      <c r="A134" s="402" t="s">
        <v>404</v>
      </c>
      <c r="B134" s="403"/>
      <c r="C134" s="403"/>
      <c r="D134" s="403"/>
      <c r="E134" s="404"/>
      <c r="F134" s="397">
        <f>SUM(F130:G131)</f>
        <v>3987036394</v>
      </c>
      <c r="G134" s="398"/>
      <c r="H134" s="397">
        <f>SUM(H130:I132)</f>
        <v>4047453091</v>
      </c>
      <c r="I134" s="398"/>
    </row>
    <row r="135" spans="1:9" s="14" customFormat="1" ht="15.75">
      <c r="A135" s="169"/>
      <c r="B135" s="127"/>
      <c r="C135" s="127"/>
      <c r="D135" s="127"/>
      <c r="E135" s="127"/>
      <c r="F135" s="170"/>
      <c r="G135" s="170"/>
      <c r="H135" s="170"/>
      <c r="I135" s="149"/>
    </row>
    <row r="136" spans="1:9" ht="15.75">
      <c r="A136" s="135" t="s">
        <v>425</v>
      </c>
      <c r="B136" s="136"/>
      <c r="C136" s="136"/>
      <c r="D136" s="137"/>
      <c r="E136" s="137"/>
      <c r="F136" s="449"/>
      <c r="G136" s="450"/>
      <c r="H136" s="449"/>
      <c r="I136" s="450"/>
    </row>
    <row r="137" spans="1:9" ht="15.75">
      <c r="A137" s="140" t="s">
        <v>426</v>
      </c>
      <c r="B137" s="141"/>
      <c r="C137" s="141"/>
      <c r="D137" s="141"/>
      <c r="E137" s="141"/>
      <c r="F137" s="405"/>
      <c r="G137" s="406"/>
      <c r="H137" s="405"/>
      <c r="I137" s="406"/>
    </row>
    <row r="138" spans="1:9" ht="15.75">
      <c r="A138" s="140" t="s">
        <v>427</v>
      </c>
      <c r="B138" s="141"/>
      <c r="C138" s="141"/>
      <c r="D138" s="141"/>
      <c r="E138" s="141"/>
      <c r="F138" s="405"/>
      <c r="G138" s="406"/>
      <c r="H138" s="405"/>
      <c r="I138" s="406"/>
    </row>
    <row r="139" spans="1:9" ht="15.75">
      <c r="A139" s="140" t="s">
        <v>428</v>
      </c>
      <c r="B139" s="141"/>
      <c r="C139" s="141"/>
      <c r="D139" s="141"/>
      <c r="E139" s="141"/>
      <c r="F139" s="405"/>
      <c r="G139" s="406"/>
      <c r="H139" s="405"/>
      <c r="I139" s="406"/>
    </row>
    <row r="140" spans="1:9" ht="15.75">
      <c r="A140" s="140" t="s">
        <v>429</v>
      </c>
      <c r="B140" s="141"/>
      <c r="C140" s="141"/>
      <c r="D140" s="141"/>
      <c r="E140" s="141"/>
      <c r="F140" s="142"/>
      <c r="G140" s="143"/>
      <c r="H140" s="171"/>
      <c r="I140" s="143"/>
    </row>
    <row r="141" spans="1:9" ht="15.75">
      <c r="A141" s="140" t="s">
        <v>430</v>
      </c>
      <c r="B141" s="141"/>
      <c r="C141" s="141"/>
      <c r="D141" s="141"/>
      <c r="E141" s="141"/>
      <c r="F141" s="451"/>
      <c r="G141" s="452"/>
      <c r="H141" s="451"/>
      <c r="I141" s="452"/>
    </row>
    <row r="142" spans="1:9" ht="15.75">
      <c r="A142" s="140" t="s">
        <v>431</v>
      </c>
      <c r="B142" s="141"/>
      <c r="C142" s="141"/>
      <c r="D142" s="141"/>
      <c r="E142" s="141"/>
      <c r="F142" s="405"/>
      <c r="G142" s="406"/>
      <c r="H142" s="405"/>
      <c r="I142" s="406"/>
    </row>
    <row r="143" spans="1:9" ht="15.75">
      <c r="A143" s="140" t="s">
        <v>432</v>
      </c>
      <c r="B143" s="141"/>
      <c r="C143" s="141"/>
      <c r="D143" s="141"/>
      <c r="E143" s="141"/>
      <c r="F143" s="405"/>
      <c r="G143" s="406"/>
      <c r="H143" s="405"/>
      <c r="I143" s="406"/>
    </row>
    <row r="144" spans="1:9" ht="15.75">
      <c r="A144" s="144" t="s">
        <v>433</v>
      </c>
      <c r="B144" s="145"/>
      <c r="C144" s="145"/>
      <c r="D144" s="145"/>
      <c r="E144" s="145"/>
      <c r="F144" s="417"/>
      <c r="G144" s="418"/>
      <c r="H144" s="417"/>
      <c r="I144" s="418"/>
    </row>
    <row r="145" spans="1:9" s="14" customFormat="1" ht="15.75">
      <c r="A145" s="402" t="s">
        <v>404</v>
      </c>
      <c r="B145" s="403"/>
      <c r="C145" s="403"/>
      <c r="D145" s="403"/>
      <c r="E145" s="404"/>
      <c r="F145" s="397">
        <f>SUM(F137:G144)</f>
        <v>0</v>
      </c>
      <c r="G145" s="398"/>
      <c r="H145" s="397">
        <f>SUM(H137:I144)</f>
        <v>0</v>
      </c>
      <c r="I145" s="398"/>
    </row>
    <row r="146" spans="1:9" s="14" customFormat="1" ht="11.25" customHeight="1" hidden="1">
      <c r="A146" s="128"/>
      <c r="B146" s="127"/>
      <c r="C146" s="127"/>
      <c r="D146" s="127"/>
      <c r="E146" s="127"/>
      <c r="F146" s="170"/>
      <c r="G146" s="170"/>
      <c r="H146" s="170"/>
      <c r="I146" s="149"/>
    </row>
    <row r="147" spans="1:9" ht="15.75" customHeight="1" hidden="1">
      <c r="A147" s="459" t="s">
        <v>168</v>
      </c>
      <c r="B147" s="460"/>
      <c r="C147" s="460"/>
      <c r="D147" s="460"/>
      <c r="E147" s="460"/>
      <c r="F147" s="460"/>
      <c r="G147" s="460"/>
      <c r="H147" s="460"/>
      <c r="I147" s="461"/>
    </row>
    <row r="148" spans="1:9" ht="15" customHeight="1" hidden="1">
      <c r="A148" s="431" t="s">
        <v>169</v>
      </c>
      <c r="B148" s="432"/>
      <c r="C148" s="437"/>
      <c r="D148" s="425" t="s">
        <v>170</v>
      </c>
      <c r="E148" s="425" t="s">
        <v>190</v>
      </c>
      <c r="F148" s="425" t="s">
        <v>191</v>
      </c>
      <c r="G148" s="425" t="s">
        <v>166</v>
      </c>
      <c r="H148" s="425" t="s">
        <v>160</v>
      </c>
      <c r="I148" s="425" t="s">
        <v>161</v>
      </c>
    </row>
    <row r="149" spans="1:9" ht="15" customHeight="1" hidden="1">
      <c r="A149" s="433"/>
      <c r="B149" s="434"/>
      <c r="C149" s="438"/>
      <c r="D149" s="426"/>
      <c r="E149" s="426"/>
      <c r="F149" s="426"/>
      <c r="G149" s="426"/>
      <c r="H149" s="426"/>
      <c r="I149" s="426"/>
    </row>
    <row r="150" spans="1:9" ht="15" customHeight="1" hidden="1">
      <c r="A150" s="435"/>
      <c r="B150" s="436"/>
      <c r="C150" s="439"/>
      <c r="D150" s="427"/>
      <c r="E150" s="427"/>
      <c r="F150" s="427"/>
      <c r="G150" s="427"/>
      <c r="H150" s="427"/>
      <c r="I150" s="427"/>
    </row>
    <row r="151" spans="1:9" ht="15.75" customHeight="1" hidden="1">
      <c r="A151" s="440" t="s">
        <v>192</v>
      </c>
      <c r="B151" s="441"/>
      <c r="C151" s="442"/>
      <c r="D151" s="174"/>
      <c r="E151" s="175"/>
      <c r="F151" s="174"/>
      <c r="G151" s="176"/>
      <c r="H151" s="177"/>
      <c r="I151" s="178"/>
    </row>
    <row r="152" spans="1:9" ht="15.75" hidden="1">
      <c r="A152" s="179" t="s">
        <v>178</v>
      </c>
      <c r="B152" s="180"/>
      <c r="C152" s="180"/>
      <c r="D152" s="181"/>
      <c r="E152" s="182"/>
      <c r="F152" s="181"/>
      <c r="G152" s="183"/>
      <c r="H152" s="184"/>
      <c r="I152" s="185"/>
    </row>
    <row r="153" spans="1:9" ht="15.75" hidden="1">
      <c r="A153" s="186" t="s">
        <v>171</v>
      </c>
      <c r="B153" s="180"/>
      <c r="C153" s="180"/>
      <c r="D153" s="181"/>
      <c r="E153" s="182"/>
      <c r="F153" s="181"/>
      <c r="G153" s="187"/>
      <c r="H153" s="184"/>
      <c r="I153" s="188"/>
    </row>
    <row r="154" spans="1:9" ht="15.75" hidden="1">
      <c r="A154" s="186" t="s">
        <v>172</v>
      </c>
      <c r="B154" s="180"/>
      <c r="C154" s="180"/>
      <c r="D154" s="181"/>
      <c r="E154" s="182"/>
      <c r="F154" s="181"/>
      <c r="G154" s="187"/>
      <c r="H154" s="184"/>
      <c r="I154" s="188"/>
    </row>
    <row r="155" spans="1:9" ht="15.75" hidden="1">
      <c r="A155" s="186" t="s">
        <v>173</v>
      </c>
      <c r="B155" s="180"/>
      <c r="C155" s="180"/>
      <c r="D155" s="181"/>
      <c r="E155" s="182"/>
      <c r="F155" s="181"/>
      <c r="G155" s="187"/>
      <c r="H155" s="184"/>
      <c r="I155" s="188"/>
    </row>
    <row r="156" spans="1:9" ht="15.75" hidden="1">
      <c r="A156" s="186" t="s">
        <v>174</v>
      </c>
      <c r="B156" s="180"/>
      <c r="C156" s="180"/>
      <c r="D156" s="181"/>
      <c r="E156" s="182"/>
      <c r="F156" s="181"/>
      <c r="G156" s="187"/>
      <c r="H156" s="184"/>
      <c r="I156" s="188"/>
    </row>
    <row r="157" spans="1:9" ht="15.75" hidden="1">
      <c r="A157" s="186" t="s">
        <v>175</v>
      </c>
      <c r="B157" s="180"/>
      <c r="C157" s="180"/>
      <c r="D157" s="181"/>
      <c r="E157" s="182"/>
      <c r="F157" s="181"/>
      <c r="G157" s="187"/>
      <c r="H157" s="184"/>
      <c r="I157" s="188"/>
    </row>
    <row r="158" spans="1:9" ht="15.75" hidden="1">
      <c r="A158" s="186" t="s">
        <v>176</v>
      </c>
      <c r="B158" s="180"/>
      <c r="C158" s="180"/>
      <c r="D158" s="181"/>
      <c r="E158" s="182"/>
      <c r="F158" s="181"/>
      <c r="G158" s="187"/>
      <c r="H158" s="184"/>
      <c r="I158" s="188"/>
    </row>
    <row r="159" spans="1:9" ht="15.75" hidden="1">
      <c r="A159" s="179" t="s">
        <v>197</v>
      </c>
      <c r="B159" s="180"/>
      <c r="C159" s="180"/>
      <c r="D159" s="181"/>
      <c r="E159" s="182"/>
      <c r="F159" s="181"/>
      <c r="G159" s="183"/>
      <c r="H159" s="184"/>
      <c r="I159" s="185"/>
    </row>
    <row r="160" spans="1:9" ht="15.75" customHeight="1" hidden="1">
      <c r="A160" s="428" t="s">
        <v>177</v>
      </c>
      <c r="B160" s="429"/>
      <c r="C160" s="430"/>
      <c r="D160" s="181"/>
      <c r="E160" s="182"/>
      <c r="F160" s="181"/>
      <c r="G160" s="187"/>
      <c r="H160" s="184"/>
      <c r="I160" s="185"/>
    </row>
    <row r="161" spans="1:9" ht="15.75" hidden="1">
      <c r="A161" s="179" t="s">
        <v>178</v>
      </c>
      <c r="B161" s="180"/>
      <c r="C161" s="180"/>
      <c r="D161" s="181"/>
      <c r="E161" s="182"/>
      <c r="F161" s="181"/>
      <c r="G161" s="183"/>
      <c r="H161" s="184"/>
      <c r="I161" s="185"/>
    </row>
    <row r="162" spans="1:9" ht="15.75" hidden="1">
      <c r="A162" s="186" t="s">
        <v>208</v>
      </c>
      <c r="B162" s="180"/>
      <c r="C162" s="180"/>
      <c r="D162" s="181"/>
      <c r="E162" s="182"/>
      <c r="F162" s="181"/>
      <c r="G162" s="187"/>
      <c r="H162" s="184"/>
      <c r="I162" s="188"/>
    </row>
    <row r="163" spans="1:9" ht="15.75" hidden="1">
      <c r="A163" s="186" t="s">
        <v>174</v>
      </c>
      <c r="B163" s="180"/>
      <c r="C163" s="180"/>
      <c r="D163" s="181"/>
      <c r="E163" s="182"/>
      <c r="F163" s="181"/>
      <c r="G163" s="187"/>
      <c r="H163" s="184"/>
      <c r="I163" s="188"/>
    </row>
    <row r="164" spans="1:9" ht="15.75" hidden="1">
      <c r="A164" s="186" t="s">
        <v>175</v>
      </c>
      <c r="B164" s="180"/>
      <c r="C164" s="180"/>
      <c r="D164" s="181"/>
      <c r="E164" s="182"/>
      <c r="F164" s="181"/>
      <c r="G164" s="187"/>
      <c r="H164" s="184"/>
      <c r="I164" s="188"/>
    </row>
    <row r="165" spans="1:9" ht="15.75" hidden="1">
      <c r="A165" s="186" t="s">
        <v>176</v>
      </c>
      <c r="B165" s="180"/>
      <c r="C165" s="180"/>
      <c r="D165" s="181"/>
      <c r="E165" s="182"/>
      <c r="F165" s="181"/>
      <c r="G165" s="187"/>
      <c r="H165" s="184"/>
      <c r="I165" s="188"/>
    </row>
    <row r="166" spans="1:9" ht="15.75" hidden="1">
      <c r="A166" s="179" t="s">
        <v>197</v>
      </c>
      <c r="B166" s="180"/>
      <c r="C166" s="180"/>
      <c r="D166" s="181"/>
      <c r="E166" s="182"/>
      <c r="F166" s="181"/>
      <c r="G166" s="183"/>
      <c r="H166" s="184"/>
      <c r="I166" s="185"/>
    </row>
    <row r="167" spans="1:9" ht="15.75" customHeight="1" hidden="1">
      <c r="A167" s="428" t="s">
        <v>193</v>
      </c>
      <c r="B167" s="429"/>
      <c r="C167" s="430"/>
      <c r="D167" s="181"/>
      <c r="E167" s="182"/>
      <c r="F167" s="181"/>
      <c r="G167" s="187"/>
      <c r="H167" s="184"/>
      <c r="I167" s="188"/>
    </row>
    <row r="168" spans="1:9" ht="15.75" hidden="1">
      <c r="A168" s="186" t="s">
        <v>179</v>
      </c>
      <c r="B168" s="180"/>
      <c r="C168" s="180"/>
      <c r="D168" s="181"/>
      <c r="E168" s="182"/>
      <c r="F168" s="181"/>
      <c r="G168" s="183"/>
      <c r="H168" s="184"/>
      <c r="I168" s="185"/>
    </row>
    <row r="169" spans="1:9" ht="15.75" hidden="1">
      <c r="A169" s="189" t="s">
        <v>198</v>
      </c>
      <c r="B169" s="190"/>
      <c r="C169" s="190"/>
      <c r="D169" s="191"/>
      <c r="E169" s="192"/>
      <c r="F169" s="191"/>
      <c r="G169" s="193"/>
      <c r="H169" s="194"/>
      <c r="I169" s="195"/>
    </row>
    <row r="170" spans="1:9" ht="15.75" hidden="1">
      <c r="A170" s="140"/>
      <c r="B170" s="141" t="s">
        <v>184</v>
      </c>
      <c r="C170" s="141"/>
      <c r="D170" s="141"/>
      <c r="E170" s="141"/>
      <c r="F170" s="141"/>
      <c r="G170" s="141"/>
      <c r="H170" s="141"/>
      <c r="I170" s="196"/>
    </row>
    <row r="171" spans="1:9" ht="15.75" hidden="1">
      <c r="A171" s="140"/>
      <c r="B171" s="141" t="s">
        <v>180</v>
      </c>
      <c r="C171" s="141"/>
      <c r="D171" s="141"/>
      <c r="E171" s="141"/>
      <c r="F171" s="141"/>
      <c r="G171" s="141"/>
      <c r="H171" s="141"/>
      <c r="I171" s="196"/>
    </row>
    <row r="172" spans="1:9" ht="15.75" hidden="1">
      <c r="A172" s="140"/>
      <c r="B172" s="141" t="s">
        <v>181</v>
      </c>
      <c r="C172" s="141"/>
      <c r="D172" s="141"/>
      <c r="E172" s="141"/>
      <c r="F172" s="141"/>
      <c r="G172" s="141"/>
      <c r="H172" s="141"/>
      <c r="I172" s="196"/>
    </row>
    <row r="173" spans="1:9" ht="15.75" hidden="1">
      <c r="A173" s="140"/>
      <c r="B173" s="141" t="s">
        <v>194</v>
      </c>
      <c r="C173" s="141"/>
      <c r="D173" s="141"/>
      <c r="E173" s="141"/>
      <c r="F173" s="141"/>
      <c r="G173" s="141"/>
      <c r="H173" s="141"/>
      <c r="I173" s="196"/>
    </row>
    <row r="174" spans="1:9" ht="15.75" hidden="1">
      <c r="A174" s="197" t="s">
        <v>182</v>
      </c>
      <c r="B174" s="163"/>
      <c r="C174" s="163"/>
      <c r="D174" s="163"/>
      <c r="E174" s="163"/>
      <c r="F174" s="163"/>
      <c r="G174" s="163"/>
      <c r="H174" s="163"/>
      <c r="I174" s="198"/>
    </row>
    <row r="175" spans="1:9" ht="15" customHeight="1" hidden="1">
      <c r="A175" s="431" t="s">
        <v>169</v>
      </c>
      <c r="B175" s="432"/>
      <c r="C175" s="432"/>
      <c r="D175" s="437"/>
      <c r="E175" s="425" t="s">
        <v>190</v>
      </c>
      <c r="F175" s="425" t="s">
        <v>191</v>
      </c>
      <c r="G175" s="425" t="s">
        <v>166</v>
      </c>
      <c r="H175" s="425" t="s">
        <v>160</v>
      </c>
      <c r="I175" s="425" t="s">
        <v>161</v>
      </c>
    </row>
    <row r="176" spans="1:9" ht="15" customHeight="1" hidden="1">
      <c r="A176" s="433"/>
      <c r="B176" s="434"/>
      <c r="C176" s="434"/>
      <c r="D176" s="438"/>
      <c r="E176" s="426"/>
      <c r="F176" s="426"/>
      <c r="G176" s="426"/>
      <c r="H176" s="426"/>
      <c r="I176" s="426"/>
    </row>
    <row r="177" spans="1:9" ht="15" customHeight="1" hidden="1">
      <c r="A177" s="435"/>
      <c r="B177" s="436"/>
      <c r="C177" s="436"/>
      <c r="D177" s="439"/>
      <c r="E177" s="427"/>
      <c r="F177" s="427"/>
      <c r="G177" s="427"/>
      <c r="H177" s="427"/>
      <c r="I177" s="427"/>
    </row>
    <row r="178" spans="1:9" ht="15.75" customHeight="1" hidden="1">
      <c r="A178" s="440" t="s">
        <v>196</v>
      </c>
      <c r="B178" s="441"/>
      <c r="C178" s="441"/>
      <c r="D178" s="199"/>
      <c r="E178" s="174"/>
      <c r="F178" s="174"/>
      <c r="G178" s="177"/>
      <c r="H178" s="177"/>
      <c r="I178" s="177"/>
    </row>
    <row r="179" spans="1:9" ht="15.75" hidden="1">
      <c r="A179" s="179" t="s">
        <v>178</v>
      </c>
      <c r="B179" s="180"/>
      <c r="C179" s="180"/>
      <c r="D179" s="182"/>
      <c r="E179" s="181"/>
      <c r="F179" s="182"/>
      <c r="G179" s="200"/>
      <c r="H179" s="184"/>
      <c r="I179" s="185"/>
    </row>
    <row r="180" spans="1:9" ht="15.75" hidden="1">
      <c r="A180" s="186" t="s">
        <v>171</v>
      </c>
      <c r="B180" s="180"/>
      <c r="C180" s="180"/>
      <c r="D180" s="182"/>
      <c r="E180" s="181"/>
      <c r="F180" s="182"/>
      <c r="G180" s="184"/>
      <c r="H180" s="184"/>
      <c r="I180" s="188"/>
    </row>
    <row r="181" spans="1:9" ht="15.75" hidden="1">
      <c r="A181" s="186" t="s">
        <v>172</v>
      </c>
      <c r="B181" s="180"/>
      <c r="C181" s="180"/>
      <c r="D181" s="182"/>
      <c r="E181" s="181"/>
      <c r="F181" s="182"/>
      <c r="G181" s="184"/>
      <c r="H181" s="184"/>
      <c r="I181" s="188"/>
    </row>
    <row r="182" spans="1:9" ht="15.75" hidden="1">
      <c r="A182" s="186" t="s">
        <v>173</v>
      </c>
      <c r="B182" s="180"/>
      <c r="C182" s="180"/>
      <c r="D182" s="182"/>
      <c r="E182" s="181"/>
      <c r="F182" s="182"/>
      <c r="G182" s="184"/>
      <c r="H182" s="184"/>
      <c r="I182" s="188"/>
    </row>
    <row r="183" spans="1:9" ht="15.75" hidden="1">
      <c r="A183" s="186" t="s">
        <v>174</v>
      </c>
      <c r="B183" s="180"/>
      <c r="C183" s="180"/>
      <c r="D183" s="182"/>
      <c r="E183" s="181"/>
      <c r="F183" s="182"/>
      <c r="G183" s="184"/>
      <c r="H183" s="184"/>
      <c r="I183" s="188"/>
    </row>
    <row r="184" spans="1:9" ht="15.75" hidden="1">
      <c r="A184" s="186" t="s">
        <v>175</v>
      </c>
      <c r="B184" s="180"/>
      <c r="C184" s="180"/>
      <c r="D184" s="182"/>
      <c r="E184" s="181"/>
      <c r="F184" s="182"/>
      <c r="G184" s="184"/>
      <c r="H184" s="184"/>
      <c r="I184" s="188"/>
    </row>
    <row r="185" spans="1:9" ht="15.75" hidden="1">
      <c r="A185" s="186" t="s">
        <v>176</v>
      </c>
      <c r="B185" s="180"/>
      <c r="C185" s="180"/>
      <c r="D185" s="182"/>
      <c r="E185" s="181"/>
      <c r="F185" s="182"/>
      <c r="G185" s="184"/>
      <c r="H185" s="184"/>
      <c r="I185" s="188"/>
    </row>
    <row r="186" spans="1:9" ht="15.75" hidden="1">
      <c r="A186" s="179" t="s">
        <v>197</v>
      </c>
      <c r="B186" s="180"/>
      <c r="C186" s="180"/>
      <c r="D186" s="182"/>
      <c r="E186" s="181"/>
      <c r="F186" s="182"/>
      <c r="G186" s="200"/>
      <c r="H186" s="184"/>
      <c r="I186" s="185"/>
    </row>
    <row r="187" spans="1:9" ht="15.75" customHeight="1" hidden="1">
      <c r="A187" s="428" t="s">
        <v>177</v>
      </c>
      <c r="B187" s="429"/>
      <c r="C187" s="429"/>
      <c r="D187" s="182"/>
      <c r="E187" s="181"/>
      <c r="F187" s="182"/>
      <c r="G187" s="184"/>
      <c r="H187" s="184"/>
      <c r="I187" s="185"/>
    </row>
    <row r="188" spans="1:9" ht="15.75" hidden="1">
      <c r="A188" s="179" t="s">
        <v>178</v>
      </c>
      <c r="B188" s="180"/>
      <c r="C188" s="180"/>
      <c r="D188" s="182"/>
      <c r="E188" s="181"/>
      <c r="F188" s="182"/>
      <c r="G188" s="200"/>
      <c r="H188" s="184"/>
      <c r="I188" s="185"/>
    </row>
    <row r="189" spans="1:9" ht="15.75" hidden="1">
      <c r="A189" s="186" t="s">
        <v>208</v>
      </c>
      <c r="B189" s="180"/>
      <c r="C189" s="180"/>
      <c r="D189" s="182"/>
      <c r="E189" s="181"/>
      <c r="F189" s="182"/>
      <c r="G189" s="184"/>
      <c r="H189" s="184"/>
      <c r="I189" s="188"/>
    </row>
    <row r="190" spans="1:9" ht="15.75" hidden="1">
      <c r="A190" s="186" t="s">
        <v>174</v>
      </c>
      <c r="B190" s="180"/>
      <c r="C190" s="180"/>
      <c r="D190" s="182"/>
      <c r="E190" s="181"/>
      <c r="F190" s="182"/>
      <c r="G190" s="184"/>
      <c r="H190" s="184"/>
      <c r="I190" s="188"/>
    </row>
    <row r="191" spans="1:9" ht="15.75" hidden="1">
      <c r="A191" s="186" t="s">
        <v>175</v>
      </c>
      <c r="B191" s="180"/>
      <c r="C191" s="180"/>
      <c r="D191" s="182"/>
      <c r="E191" s="181"/>
      <c r="F191" s="182"/>
      <c r="G191" s="184"/>
      <c r="H191" s="184"/>
      <c r="I191" s="188"/>
    </row>
    <row r="192" spans="1:9" ht="15.75" hidden="1">
      <c r="A192" s="186" t="s">
        <v>176</v>
      </c>
      <c r="B192" s="180"/>
      <c r="C192" s="180"/>
      <c r="D192" s="182"/>
      <c r="E192" s="181"/>
      <c r="F192" s="182"/>
      <c r="G192" s="184"/>
      <c r="H192" s="184"/>
      <c r="I192" s="188"/>
    </row>
    <row r="193" spans="1:9" ht="15.75" hidden="1">
      <c r="A193" s="179" t="s">
        <v>197</v>
      </c>
      <c r="B193" s="180"/>
      <c r="C193" s="180"/>
      <c r="D193" s="182"/>
      <c r="E193" s="181"/>
      <c r="F193" s="182"/>
      <c r="G193" s="200"/>
      <c r="H193" s="184"/>
      <c r="I193" s="185"/>
    </row>
    <row r="194" spans="1:9" ht="15.75" customHeight="1" hidden="1">
      <c r="A194" s="428" t="s">
        <v>199</v>
      </c>
      <c r="B194" s="429"/>
      <c r="C194" s="429"/>
      <c r="D194" s="182"/>
      <c r="E194" s="181"/>
      <c r="F194" s="182"/>
      <c r="G194" s="184"/>
      <c r="H194" s="184"/>
      <c r="I194" s="188"/>
    </row>
    <row r="195" spans="1:9" ht="15.75" hidden="1">
      <c r="A195" s="186" t="s">
        <v>179</v>
      </c>
      <c r="B195" s="180"/>
      <c r="C195" s="180"/>
      <c r="D195" s="182"/>
      <c r="E195" s="181"/>
      <c r="F195" s="182"/>
      <c r="G195" s="200"/>
      <c r="H195" s="184"/>
      <c r="I195" s="185"/>
    </row>
    <row r="196" spans="1:9" ht="15.75" hidden="1">
      <c r="A196" s="189" t="s">
        <v>198</v>
      </c>
      <c r="B196" s="190"/>
      <c r="C196" s="190"/>
      <c r="D196" s="192"/>
      <c r="E196" s="191"/>
      <c r="F196" s="192"/>
      <c r="G196" s="201"/>
      <c r="H196" s="194"/>
      <c r="I196" s="195"/>
    </row>
    <row r="197" spans="1:9" ht="15.75" hidden="1">
      <c r="A197" s="197" t="s">
        <v>183</v>
      </c>
      <c r="B197" s="163"/>
      <c r="C197" s="163"/>
      <c r="D197" s="163"/>
      <c r="E197" s="163"/>
      <c r="F197" s="163"/>
      <c r="G197" s="163"/>
      <c r="H197" s="163"/>
      <c r="I197" s="198"/>
    </row>
    <row r="198" spans="1:9" ht="15" customHeight="1" hidden="1">
      <c r="A198" s="431" t="s">
        <v>169</v>
      </c>
      <c r="B198" s="432"/>
      <c r="C198" s="437"/>
      <c r="D198" s="425" t="s">
        <v>201</v>
      </c>
      <c r="E198" s="425" t="s">
        <v>202</v>
      </c>
      <c r="F198" s="425" t="s">
        <v>203</v>
      </c>
      <c r="G198" s="425" t="s">
        <v>204</v>
      </c>
      <c r="H198" s="425" t="s">
        <v>205</v>
      </c>
      <c r="I198" s="425" t="s">
        <v>161</v>
      </c>
    </row>
    <row r="199" spans="1:9" ht="15" customHeight="1" hidden="1">
      <c r="A199" s="433"/>
      <c r="B199" s="434"/>
      <c r="C199" s="438"/>
      <c r="D199" s="426"/>
      <c r="E199" s="426"/>
      <c r="F199" s="426"/>
      <c r="G199" s="426"/>
      <c r="H199" s="426"/>
      <c r="I199" s="426"/>
    </row>
    <row r="200" spans="1:9" ht="15" customHeight="1" hidden="1">
      <c r="A200" s="435"/>
      <c r="B200" s="436"/>
      <c r="C200" s="439"/>
      <c r="D200" s="427"/>
      <c r="E200" s="427"/>
      <c r="F200" s="427"/>
      <c r="G200" s="427"/>
      <c r="H200" s="427"/>
      <c r="I200" s="427"/>
    </row>
    <row r="201" spans="1:9" ht="15.75" customHeight="1" hidden="1">
      <c r="A201" s="440" t="s">
        <v>195</v>
      </c>
      <c r="B201" s="441"/>
      <c r="C201" s="442"/>
      <c r="D201" s="174"/>
      <c r="E201" s="175"/>
      <c r="F201" s="174"/>
      <c r="G201" s="176"/>
      <c r="H201" s="177"/>
      <c r="I201" s="178"/>
    </row>
    <row r="202" spans="1:9" ht="15.75" hidden="1">
      <c r="A202" s="179" t="s">
        <v>178</v>
      </c>
      <c r="B202" s="180"/>
      <c r="C202" s="180"/>
      <c r="D202" s="181"/>
      <c r="E202" s="182"/>
      <c r="F202" s="181"/>
      <c r="G202" s="183"/>
      <c r="H202" s="184"/>
      <c r="I202" s="185"/>
    </row>
    <row r="203" spans="1:9" ht="15.75" hidden="1">
      <c r="A203" s="186" t="s">
        <v>171</v>
      </c>
      <c r="B203" s="180"/>
      <c r="C203" s="180"/>
      <c r="D203" s="181"/>
      <c r="E203" s="182"/>
      <c r="F203" s="181"/>
      <c r="G203" s="187"/>
      <c r="H203" s="184"/>
      <c r="I203" s="188"/>
    </row>
    <row r="204" spans="1:9" ht="15.75" hidden="1">
      <c r="A204" s="186" t="s">
        <v>206</v>
      </c>
      <c r="B204" s="180"/>
      <c r="C204" s="180"/>
      <c r="D204" s="181"/>
      <c r="E204" s="182"/>
      <c r="F204" s="181"/>
      <c r="G204" s="187"/>
      <c r="H204" s="184"/>
      <c r="I204" s="188"/>
    </row>
    <row r="205" spans="1:9" ht="15.75" hidden="1">
      <c r="A205" s="186" t="s">
        <v>207</v>
      </c>
      <c r="B205" s="180"/>
      <c r="C205" s="180"/>
      <c r="D205" s="181"/>
      <c r="E205" s="182"/>
      <c r="F205" s="181"/>
      <c r="G205" s="187"/>
      <c r="H205" s="184"/>
      <c r="I205" s="188"/>
    </row>
    <row r="206" spans="1:9" ht="15.75" hidden="1">
      <c r="A206" s="186" t="s">
        <v>173</v>
      </c>
      <c r="B206" s="180"/>
      <c r="C206" s="180"/>
      <c r="D206" s="181"/>
      <c r="E206" s="182"/>
      <c r="F206" s="181"/>
      <c r="G206" s="187"/>
      <c r="H206" s="184"/>
      <c r="I206" s="188"/>
    </row>
    <row r="207" spans="1:9" ht="15.75" hidden="1">
      <c r="A207" s="186" t="s">
        <v>175</v>
      </c>
      <c r="B207" s="180"/>
      <c r="C207" s="180"/>
      <c r="D207" s="181"/>
      <c r="E207" s="182"/>
      <c r="F207" s="181"/>
      <c r="G207" s="187"/>
      <c r="H207" s="184"/>
      <c r="I207" s="188"/>
    </row>
    <row r="208" spans="1:9" ht="15.75" hidden="1">
      <c r="A208" s="179" t="s">
        <v>197</v>
      </c>
      <c r="B208" s="180"/>
      <c r="C208" s="180"/>
      <c r="D208" s="181"/>
      <c r="E208" s="182"/>
      <c r="F208" s="181"/>
      <c r="G208" s="183"/>
      <c r="H208" s="184"/>
      <c r="I208" s="185"/>
    </row>
    <row r="209" spans="1:9" ht="15.75" customHeight="1" hidden="1">
      <c r="A209" s="428" t="s">
        <v>177</v>
      </c>
      <c r="B209" s="429"/>
      <c r="C209" s="430"/>
      <c r="D209" s="181"/>
      <c r="E209" s="182"/>
      <c r="F209" s="181"/>
      <c r="G209" s="187"/>
      <c r="H209" s="184"/>
      <c r="I209" s="185"/>
    </row>
    <row r="210" spans="1:9" ht="15.75" hidden="1">
      <c r="A210" s="179" t="s">
        <v>178</v>
      </c>
      <c r="B210" s="180"/>
      <c r="C210" s="180"/>
      <c r="D210" s="181"/>
      <c r="E210" s="182"/>
      <c r="F210" s="181"/>
      <c r="G210" s="183"/>
      <c r="H210" s="184"/>
      <c r="I210" s="185"/>
    </row>
    <row r="211" spans="1:9" ht="15.75" hidden="1">
      <c r="A211" s="186" t="s">
        <v>208</v>
      </c>
      <c r="B211" s="180"/>
      <c r="C211" s="180"/>
      <c r="D211" s="181"/>
      <c r="E211" s="182"/>
      <c r="F211" s="181"/>
      <c r="G211" s="187"/>
      <c r="H211" s="184"/>
      <c r="I211" s="188"/>
    </row>
    <row r="212" spans="1:9" ht="15.75" hidden="1">
      <c r="A212" s="186" t="s">
        <v>175</v>
      </c>
      <c r="B212" s="180"/>
      <c r="C212" s="180"/>
      <c r="D212" s="181"/>
      <c r="E212" s="182"/>
      <c r="F212" s="181"/>
      <c r="G212" s="187"/>
      <c r="H212" s="184"/>
      <c r="I212" s="188"/>
    </row>
    <row r="213" spans="1:9" ht="15.75" hidden="1">
      <c r="A213" s="186" t="s">
        <v>176</v>
      </c>
      <c r="B213" s="180"/>
      <c r="C213" s="180"/>
      <c r="D213" s="181"/>
      <c r="E213" s="182"/>
      <c r="F213" s="181"/>
      <c r="G213" s="187"/>
      <c r="H213" s="184"/>
      <c r="I213" s="188"/>
    </row>
    <row r="214" spans="1:9" ht="15.75" hidden="1">
      <c r="A214" s="179" t="s">
        <v>197</v>
      </c>
      <c r="B214" s="180"/>
      <c r="C214" s="180"/>
      <c r="D214" s="181"/>
      <c r="E214" s="182"/>
      <c r="F214" s="181"/>
      <c r="G214" s="183"/>
      <c r="H214" s="184"/>
      <c r="I214" s="185"/>
    </row>
    <row r="215" spans="1:9" ht="15.75" customHeight="1" hidden="1">
      <c r="A215" s="428" t="s">
        <v>200</v>
      </c>
      <c r="B215" s="429"/>
      <c r="C215" s="430"/>
      <c r="D215" s="181"/>
      <c r="E215" s="182"/>
      <c r="F215" s="181"/>
      <c r="G215" s="187"/>
      <c r="H215" s="184"/>
      <c r="I215" s="188"/>
    </row>
    <row r="216" spans="1:9" ht="15.75" hidden="1">
      <c r="A216" s="186" t="s">
        <v>179</v>
      </c>
      <c r="B216" s="180"/>
      <c r="C216" s="180"/>
      <c r="D216" s="181"/>
      <c r="E216" s="182"/>
      <c r="F216" s="181"/>
      <c r="G216" s="183"/>
      <c r="H216" s="184"/>
      <c r="I216" s="185"/>
    </row>
    <row r="217" spans="1:9" ht="15.75" hidden="1">
      <c r="A217" s="189" t="s">
        <v>198</v>
      </c>
      <c r="B217" s="190"/>
      <c r="C217" s="190"/>
      <c r="D217" s="191"/>
      <c r="E217" s="192"/>
      <c r="F217" s="191"/>
      <c r="G217" s="193"/>
      <c r="H217" s="194"/>
      <c r="I217" s="195"/>
    </row>
    <row r="218" spans="1:9" ht="15.75" hidden="1">
      <c r="A218" s="202"/>
      <c r="B218" s="203"/>
      <c r="C218" s="203"/>
      <c r="D218" s="204"/>
      <c r="E218" s="204"/>
      <c r="F218" s="204"/>
      <c r="G218" s="205"/>
      <c r="H218" s="206"/>
      <c r="I218" s="207"/>
    </row>
    <row r="219" spans="1:9" ht="15.75">
      <c r="A219" s="197" t="s">
        <v>434</v>
      </c>
      <c r="B219" s="163"/>
      <c r="C219" s="163"/>
      <c r="D219" s="163"/>
      <c r="E219" s="163"/>
      <c r="F219" s="402" t="s">
        <v>631</v>
      </c>
      <c r="G219" s="404"/>
      <c r="H219" s="464">
        <v>40544</v>
      </c>
      <c r="I219" s="465"/>
    </row>
    <row r="220" spans="1:9" ht="15.75">
      <c r="A220" s="208" t="s">
        <v>435</v>
      </c>
      <c r="B220" s="137"/>
      <c r="C220" s="137"/>
      <c r="D220" s="137"/>
      <c r="E220" s="137"/>
      <c r="F220" s="415">
        <v>6179877773</v>
      </c>
      <c r="G220" s="416"/>
      <c r="H220" s="415">
        <v>3843665646</v>
      </c>
      <c r="I220" s="416"/>
    </row>
    <row r="221" spans="1:9" ht="15.75">
      <c r="A221" s="140" t="s">
        <v>436</v>
      </c>
      <c r="B221" s="141"/>
      <c r="C221" s="141"/>
      <c r="D221" s="141"/>
      <c r="E221" s="141"/>
      <c r="F221" s="140"/>
      <c r="G221" s="141"/>
      <c r="H221" s="140"/>
      <c r="I221" s="196"/>
    </row>
    <row r="222" spans="1:9" ht="18.75" customHeight="1">
      <c r="A222" s="144" t="s">
        <v>437</v>
      </c>
      <c r="B222" s="145"/>
      <c r="C222" s="145"/>
      <c r="D222" s="145"/>
      <c r="E222" s="145"/>
      <c r="F222" s="144"/>
      <c r="G222" s="145"/>
      <c r="H222" s="144"/>
      <c r="I222" s="210"/>
    </row>
    <row r="223" spans="1:9" ht="15" customHeight="1">
      <c r="A223" s="144"/>
      <c r="B223" s="145"/>
      <c r="C223" s="145"/>
      <c r="D223" s="145"/>
      <c r="E223" s="145"/>
      <c r="F223" s="145"/>
      <c r="G223" s="145"/>
      <c r="H223" s="145"/>
      <c r="I223" s="210"/>
    </row>
    <row r="224" spans="1:9" ht="21" customHeight="1">
      <c r="A224" s="257" t="s">
        <v>438</v>
      </c>
      <c r="B224" s="258"/>
      <c r="C224" s="258"/>
      <c r="D224" s="258"/>
      <c r="E224" s="258"/>
      <c r="F224" s="258"/>
      <c r="G224" s="258"/>
      <c r="H224" s="258"/>
      <c r="I224" s="259"/>
    </row>
    <row r="225" spans="1:9" ht="15" customHeight="1">
      <c r="A225" s="431" t="s">
        <v>439</v>
      </c>
      <c r="B225" s="432"/>
      <c r="C225" s="432"/>
      <c r="D225" s="432"/>
      <c r="E225" s="437"/>
      <c r="F225" s="425" t="s">
        <v>440</v>
      </c>
      <c r="G225" s="425" t="s">
        <v>441</v>
      </c>
      <c r="H225" s="425" t="s">
        <v>442</v>
      </c>
      <c r="I225" s="425" t="s">
        <v>443</v>
      </c>
    </row>
    <row r="226" spans="1:9" ht="15">
      <c r="A226" s="433"/>
      <c r="B226" s="434"/>
      <c r="C226" s="434"/>
      <c r="D226" s="434"/>
      <c r="E226" s="438"/>
      <c r="F226" s="426"/>
      <c r="G226" s="426"/>
      <c r="H226" s="426"/>
      <c r="I226" s="426"/>
    </row>
    <row r="227" spans="1:9" ht="7.5" customHeight="1">
      <c r="A227" s="435"/>
      <c r="B227" s="436"/>
      <c r="C227" s="436"/>
      <c r="D227" s="436"/>
      <c r="E227" s="439"/>
      <c r="F227" s="427"/>
      <c r="G227" s="427"/>
      <c r="H227" s="427"/>
      <c r="I227" s="427"/>
    </row>
    <row r="228" spans="1:9" ht="15.75">
      <c r="A228" s="440" t="s">
        <v>444</v>
      </c>
      <c r="B228" s="441"/>
      <c r="C228" s="441"/>
      <c r="D228" s="175"/>
      <c r="E228" s="175"/>
      <c r="F228" s="174"/>
      <c r="G228" s="176"/>
      <c r="H228" s="177"/>
      <c r="I228" s="178"/>
    </row>
    <row r="229" spans="1:9" ht="15.75">
      <c r="A229" s="179" t="s">
        <v>445</v>
      </c>
      <c r="B229" s="180"/>
      <c r="C229" s="180"/>
      <c r="D229" s="182"/>
      <c r="E229" s="182"/>
      <c r="F229" s="181"/>
      <c r="G229" s="183"/>
      <c r="H229" s="184"/>
      <c r="I229" s="185"/>
    </row>
    <row r="230" spans="1:9" ht="15.75">
      <c r="A230" s="186" t="s">
        <v>446</v>
      </c>
      <c r="B230" s="180"/>
      <c r="C230" s="180"/>
      <c r="D230" s="182"/>
      <c r="E230" s="182"/>
      <c r="F230" s="181"/>
      <c r="G230" s="187"/>
      <c r="H230" s="184"/>
      <c r="I230" s="188"/>
    </row>
    <row r="231" spans="1:9" ht="15.75">
      <c r="A231" s="186" t="s">
        <v>447</v>
      </c>
      <c r="B231" s="180"/>
      <c r="C231" s="180"/>
      <c r="D231" s="182"/>
      <c r="E231" s="182"/>
      <c r="F231" s="181"/>
      <c r="G231" s="187"/>
      <c r="H231" s="184"/>
      <c r="I231" s="188"/>
    </row>
    <row r="232" spans="1:9" ht="15.75">
      <c r="A232" s="186" t="s">
        <v>448</v>
      </c>
      <c r="B232" s="180"/>
      <c r="C232" s="180"/>
      <c r="D232" s="182"/>
      <c r="E232" s="182"/>
      <c r="F232" s="181"/>
      <c r="G232" s="187"/>
      <c r="H232" s="184"/>
      <c r="I232" s="188"/>
    </row>
    <row r="233" spans="1:9" ht="15.75">
      <c r="A233" s="186" t="s">
        <v>449</v>
      </c>
      <c r="B233" s="180"/>
      <c r="C233" s="180"/>
      <c r="D233" s="182"/>
      <c r="E233" s="182"/>
      <c r="F233" s="181"/>
      <c r="G233" s="187"/>
      <c r="H233" s="184"/>
      <c r="I233" s="188"/>
    </row>
    <row r="234" spans="1:9" ht="15.75">
      <c r="A234" s="186" t="s">
        <v>450</v>
      </c>
      <c r="B234" s="180"/>
      <c r="C234" s="180"/>
      <c r="D234" s="182"/>
      <c r="E234" s="182"/>
      <c r="F234" s="181"/>
      <c r="G234" s="187"/>
      <c r="H234" s="184"/>
      <c r="I234" s="188"/>
    </row>
    <row r="235" spans="1:9" ht="15.75">
      <c r="A235" s="186" t="s">
        <v>451</v>
      </c>
      <c r="B235" s="180"/>
      <c r="C235" s="180"/>
      <c r="D235" s="182"/>
      <c r="E235" s="182"/>
      <c r="F235" s="181"/>
      <c r="G235" s="187"/>
      <c r="H235" s="184"/>
      <c r="I235" s="188"/>
    </row>
    <row r="236" spans="1:9" ht="15.75">
      <c r="A236" s="179" t="s">
        <v>452</v>
      </c>
      <c r="B236" s="180"/>
      <c r="C236" s="180"/>
      <c r="D236" s="182"/>
      <c r="E236" s="182"/>
      <c r="F236" s="181"/>
      <c r="G236" s="183"/>
      <c r="H236" s="184"/>
      <c r="I236" s="185"/>
    </row>
    <row r="237" spans="1:9" ht="15.75">
      <c r="A237" s="428" t="s">
        <v>453</v>
      </c>
      <c r="B237" s="429"/>
      <c r="C237" s="429"/>
      <c r="D237" s="182"/>
      <c r="E237" s="182"/>
      <c r="F237" s="181"/>
      <c r="G237" s="187"/>
      <c r="H237" s="184"/>
      <c r="I237" s="185"/>
    </row>
    <row r="238" spans="1:9" ht="15.75">
      <c r="A238" s="179" t="s">
        <v>445</v>
      </c>
      <c r="B238" s="180"/>
      <c r="C238" s="180"/>
      <c r="D238" s="182"/>
      <c r="E238" s="182"/>
      <c r="F238" s="181"/>
      <c r="G238" s="183"/>
      <c r="H238" s="184"/>
      <c r="I238" s="185"/>
    </row>
    <row r="239" spans="1:9" ht="15.75">
      <c r="A239" s="186" t="s">
        <v>454</v>
      </c>
      <c r="B239" s="180"/>
      <c r="C239" s="180"/>
      <c r="D239" s="182"/>
      <c r="E239" s="182"/>
      <c r="F239" s="181"/>
      <c r="G239" s="187"/>
      <c r="H239" s="184"/>
      <c r="I239" s="188"/>
    </row>
    <row r="240" spans="1:9" ht="15.75">
      <c r="A240" s="186" t="s">
        <v>449</v>
      </c>
      <c r="B240" s="180"/>
      <c r="C240" s="180"/>
      <c r="D240" s="182"/>
      <c r="E240" s="182"/>
      <c r="F240" s="181"/>
      <c r="G240" s="187"/>
      <c r="H240" s="184"/>
      <c r="I240" s="188"/>
    </row>
    <row r="241" spans="1:9" ht="15.75">
      <c r="A241" s="186" t="s">
        <v>450</v>
      </c>
      <c r="B241" s="180"/>
      <c r="C241" s="180"/>
      <c r="D241" s="182"/>
      <c r="E241" s="182"/>
      <c r="F241" s="181"/>
      <c r="G241" s="187"/>
      <c r="H241" s="184"/>
      <c r="I241" s="188"/>
    </row>
    <row r="242" spans="1:9" ht="15.75">
      <c r="A242" s="186" t="s">
        <v>451</v>
      </c>
      <c r="B242" s="180"/>
      <c r="C242" s="180"/>
      <c r="D242" s="182"/>
      <c r="E242" s="182"/>
      <c r="F242" s="181"/>
      <c r="G242" s="187"/>
      <c r="H242" s="184"/>
      <c r="I242" s="188"/>
    </row>
    <row r="243" spans="1:9" ht="15.75">
      <c r="A243" s="211" t="s">
        <v>452</v>
      </c>
      <c r="B243" s="212"/>
      <c r="C243" s="212"/>
      <c r="D243" s="192"/>
      <c r="E243" s="192"/>
      <c r="F243" s="191"/>
      <c r="G243" s="193"/>
      <c r="H243" s="194"/>
      <c r="I243" s="195"/>
    </row>
    <row r="244" spans="1:9" ht="12" customHeight="1">
      <c r="A244" s="213"/>
      <c r="B244" s="214"/>
      <c r="C244" s="214"/>
      <c r="D244" s="204"/>
      <c r="E244" s="204"/>
      <c r="F244" s="204"/>
      <c r="G244" s="205"/>
      <c r="H244" s="206"/>
      <c r="I244" s="207"/>
    </row>
    <row r="245" spans="1:9" ht="15.75">
      <c r="A245" s="197" t="s">
        <v>598</v>
      </c>
      <c r="B245" s="163"/>
      <c r="C245" s="163"/>
      <c r="D245" s="163"/>
      <c r="E245" s="163"/>
      <c r="F245" s="397">
        <v>52045143309</v>
      </c>
      <c r="G245" s="398"/>
      <c r="H245" s="397">
        <v>32442960109</v>
      </c>
      <c r="I245" s="398"/>
    </row>
    <row r="246" spans="1:9" ht="15.75">
      <c r="A246" s="197"/>
      <c r="B246" s="163"/>
      <c r="C246" s="163"/>
      <c r="D246" s="163"/>
      <c r="E246" s="163"/>
      <c r="F246" s="163"/>
      <c r="G246" s="163"/>
      <c r="H246" s="163"/>
      <c r="I246" s="198"/>
    </row>
    <row r="247" spans="1:9" ht="15.75">
      <c r="A247" s="197" t="s">
        <v>455</v>
      </c>
      <c r="B247" s="163"/>
      <c r="C247" s="163"/>
      <c r="D247" s="163"/>
      <c r="E247" s="198"/>
      <c r="F247" s="402" t="s">
        <v>616</v>
      </c>
      <c r="G247" s="404"/>
      <c r="H247" s="464">
        <v>40544</v>
      </c>
      <c r="I247" s="465"/>
    </row>
    <row r="248" spans="1:9" ht="15.75">
      <c r="A248" s="208" t="s">
        <v>456</v>
      </c>
      <c r="B248" s="137"/>
      <c r="C248" s="137"/>
      <c r="D248" s="137"/>
      <c r="E248" s="137"/>
      <c r="F248" s="415"/>
      <c r="G248" s="416"/>
      <c r="H248" s="415"/>
      <c r="I248" s="416"/>
    </row>
    <row r="249" spans="1:9" ht="15.75">
      <c r="A249" s="140" t="s">
        <v>457</v>
      </c>
      <c r="B249" s="141"/>
      <c r="C249" s="141"/>
      <c r="D249" s="141"/>
      <c r="E249" s="141"/>
      <c r="F249" s="405"/>
      <c r="G249" s="406"/>
      <c r="H249" s="405"/>
      <c r="I249" s="406"/>
    </row>
    <row r="250" spans="1:10" ht="15.75">
      <c r="A250" s="140" t="s">
        <v>458</v>
      </c>
      <c r="B250" s="141"/>
      <c r="C250" s="141"/>
      <c r="D250" s="141"/>
      <c r="E250" s="141"/>
      <c r="F250" s="405"/>
      <c r="G250" s="406"/>
      <c r="H250" s="405"/>
      <c r="I250" s="406"/>
      <c r="J250" s="19"/>
    </row>
    <row r="251" spans="1:9" ht="15.75">
      <c r="A251" s="140" t="s">
        <v>451</v>
      </c>
      <c r="B251" s="141"/>
      <c r="C251" s="141"/>
      <c r="D251" s="141"/>
      <c r="E251" s="141"/>
      <c r="F251" s="405"/>
      <c r="G251" s="406"/>
      <c r="H251" s="405"/>
      <c r="I251" s="406"/>
    </row>
    <row r="252" spans="1:9" ht="15.75">
      <c r="A252" s="140" t="s">
        <v>459</v>
      </c>
      <c r="B252" s="141"/>
      <c r="C252" s="141"/>
      <c r="D252" s="141"/>
      <c r="E252" s="141"/>
      <c r="F252" s="405">
        <f>F248+F249-F250-F251</f>
        <v>0</v>
      </c>
      <c r="G252" s="406"/>
      <c r="H252" s="405">
        <f>H248+H249-H250</f>
        <v>0</v>
      </c>
      <c r="I252" s="406"/>
    </row>
    <row r="253" spans="1:9" ht="15.75">
      <c r="A253" s="140"/>
      <c r="B253" s="141"/>
      <c r="C253" s="141"/>
      <c r="D253" s="141"/>
      <c r="E253" s="141"/>
      <c r="F253" s="142"/>
      <c r="G253" s="143"/>
      <c r="H253" s="171"/>
      <c r="I253" s="143"/>
    </row>
    <row r="254" spans="1:9" ht="15.75">
      <c r="A254" s="197" t="s">
        <v>460</v>
      </c>
      <c r="B254" s="163"/>
      <c r="C254" s="163"/>
      <c r="D254" s="163"/>
      <c r="E254" s="163"/>
      <c r="F254" s="443">
        <v>0</v>
      </c>
      <c r="G254" s="444"/>
      <c r="H254" s="443">
        <v>0</v>
      </c>
      <c r="I254" s="444"/>
    </row>
    <row r="255" spans="1:9" ht="17.25" customHeight="1">
      <c r="A255" s="167"/>
      <c r="B255" s="141"/>
      <c r="C255" s="141"/>
      <c r="D255" s="141"/>
      <c r="E255" s="141"/>
      <c r="F255" s="215"/>
      <c r="G255" s="143"/>
      <c r="H255" s="216"/>
      <c r="I255" s="143"/>
    </row>
    <row r="256" spans="1:9" ht="15.75">
      <c r="A256" s="197" t="s">
        <v>461</v>
      </c>
      <c r="B256" s="163"/>
      <c r="C256" s="163"/>
      <c r="D256" s="163"/>
      <c r="E256" s="163"/>
      <c r="F256" s="445">
        <v>28255794291</v>
      </c>
      <c r="G256" s="446"/>
      <c r="H256" s="445">
        <v>50138839127</v>
      </c>
      <c r="I256" s="446"/>
    </row>
    <row r="257" spans="1:9" ht="15.75">
      <c r="A257" s="197" t="s">
        <v>462</v>
      </c>
      <c r="B257" s="163"/>
      <c r="C257" s="163"/>
      <c r="D257" s="163"/>
      <c r="E257" s="163"/>
      <c r="F257" s="419"/>
      <c r="G257" s="420"/>
      <c r="H257" s="419"/>
      <c r="I257" s="420"/>
    </row>
    <row r="258" spans="1:9" ht="15.75">
      <c r="A258" s="140" t="s">
        <v>463</v>
      </c>
      <c r="B258" s="141"/>
      <c r="C258" s="141"/>
      <c r="D258" s="141"/>
      <c r="E258" s="141"/>
      <c r="F258" s="415">
        <v>39604048251</v>
      </c>
      <c r="G258" s="416"/>
      <c r="H258" s="415">
        <v>37985502871</v>
      </c>
      <c r="I258" s="416"/>
    </row>
    <row r="259" spans="1:9" ht="15.75">
      <c r="A259" s="144" t="s">
        <v>464</v>
      </c>
      <c r="B259" s="145"/>
      <c r="C259" s="145"/>
      <c r="D259" s="145"/>
      <c r="E259" s="145"/>
      <c r="F259" s="417">
        <v>89117122587</v>
      </c>
      <c r="G259" s="418"/>
      <c r="H259" s="417">
        <v>19077118291</v>
      </c>
      <c r="I259" s="418"/>
    </row>
    <row r="260" spans="1:9" s="14" customFormat="1" ht="27" customHeight="1">
      <c r="A260" s="402" t="s">
        <v>465</v>
      </c>
      <c r="B260" s="403"/>
      <c r="C260" s="403"/>
      <c r="D260" s="403"/>
      <c r="E260" s="404"/>
      <c r="F260" s="397">
        <f>SUM(F258:G259)</f>
        <v>128721170838</v>
      </c>
      <c r="G260" s="398"/>
      <c r="H260" s="397">
        <f>SUM(H258:I259)</f>
        <v>57062621162</v>
      </c>
      <c r="I260" s="398"/>
    </row>
    <row r="261" spans="1:9" s="14" customFormat="1" ht="23.25" customHeight="1">
      <c r="A261" s="169"/>
      <c r="B261" s="151"/>
      <c r="C261" s="151"/>
      <c r="D261" s="151"/>
      <c r="E261" s="151"/>
      <c r="F261" s="138"/>
      <c r="G261" s="170"/>
      <c r="H261" s="170"/>
      <c r="I261" s="149"/>
    </row>
    <row r="262" spans="1:9" s="15" customFormat="1" ht="15.75">
      <c r="A262" s="135" t="s">
        <v>466</v>
      </c>
      <c r="B262" s="137"/>
      <c r="C262" s="137"/>
      <c r="D262" s="137"/>
      <c r="E262" s="137"/>
      <c r="F262" s="415"/>
      <c r="G262" s="416"/>
      <c r="H262" s="415"/>
      <c r="I262" s="416"/>
    </row>
    <row r="263" spans="1:9" s="15" customFormat="1" ht="15.75">
      <c r="A263" s="167" t="s">
        <v>467</v>
      </c>
      <c r="B263" s="141"/>
      <c r="C263" s="141"/>
      <c r="D263" s="141"/>
      <c r="E263" s="141"/>
      <c r="F263" s="410"/>
      <c r="G263" s="411"/>
      <c r="H263" s="405"/>
      <c r="I263" s="406"/>
    </row>
    <row r="264" spans="1:9" s="15" customFormat="1" ht="15.75">
      <c r="A264" s="140" t="s">
        <v>468</v>
      </c>
      <c r="B264" s="141"/>
      <c r="C264" s="141"/>
      <c r="D264" s="141"/>
      <c r="E264" s="141"/>
      <c r="F264" s="405"/>
      <c r="G264" s="406"/>
      <c r="H264" s="405"/>
      <c r="I264" s="406"/>
    </row>
    <row r="265" spans="1:9" s="15" customFormat="1" ht="15.75">
      <c r="A265" s="140" t="s">
        <v>469</v>
      </c>
      <c r="B265" s="141"/>
      <c r="C265" s="141"/>
      <c r="D265" s="141"/>
      <c r="E265" s="141"/>
      <c r="F265" s="423"/>
      <c r="G265" s="424"/>
      <c r="H265" s="405"/>
      <c r="I265" s="406"/>
    </row>
    <row r="266" spans="1:9" s="15" customFormat="1" ht="15.75">
      <c r="A266" s="140" t="s">
        <v>470</v>
      </c>
      <c r="B266" s="141"/>
      <c r="C266" s="141"/>
      <c r="D266" s="141"/>
      <c r="E266" s="141"/>
      <c r="F266" s="423"/>
      <c r="G266" s="424"/>
      <c r="H266" s="405"/>
      <c r="I266" s="406"/>
    </row>
    <row r="267" spans="1:9" s="15" customFormat="1" ht="15.75">
      <c r="A267" s="140" t="s">
        <v>471</v>
      </c>
      <c r="B267" s="141"/>
      <c r="C267" s="141"/>
      <c r="D267" s="141"/>
      <c r="E267" s="141"/>
      <c r="F267" s="405">
        <v>464327934</v>
      </c>
      <c r="G267" s="406"/>
      <c r="H267" s="405">
        <v>3034586190</v>
      </c>
      <c r="I267" s="406"/>
    </row>
    <row r="268" spans="1:9" s="15" customFormat="1" ht="15.75">
      <c r="A268" s="140" t="s">
        <v>472</v>
      </c>
      <c r="B268" s="141"/>
      <c r="C268" s="141"/>
      <c r="D268" s="141"/>
      <c r="E268" s="141"/>
      <c r="F268" s="405"/>
      <c r="G268" s="406"/>
      <c r="H268" s="405"/>
      <c r="I268" s="406"/>
    </row>
    <row r="269" spans="1:9" s="15" customFormat="1" ht="15.75">
      <c r="A269" s="140" t="s">
        <v>473</v>
      </c>
      <c r="B269" s="141"/>
      <c r="C269" s="141"/>
      <c r="D269" s="141"/>
      <c r="E269" s="141"/>
      <c r="F269" s="405"/>
      <c r="G269" s="406"/>
      <c r="H269" s="405"/>
      <c r="I269" s="406"/>
    </row>
    <row r="270" spans="1:9" s="15" customFormat="1" ht="15.75">
      <c r="A270" s="140" t="s">
        <v>474</v>
      </c>
      <c r="B270" s="141"/>
      <c r="C270" s="141"/>
      <c r="D270" s="141"/>
      <c r="E270" s="141"/>
      <c r="F270" s="405"/>
      <c r="G270" s="406"/>
      <c r="H270" s="405"/>
      <c r="I270" s="406"/>
    </row>
    <row r="271" spans="1:9" s="15" customFormat="1" ht="15.75">
      <c r="A271" s="140" t="s">
        <v>475</v>
      </c>
      <c r="B271" s="141"/>
      <c r="C271" s="141"/>
      <c r="D271" s="141"/>
      <c r="E271" s="141"/>
      <c r="F271" s="405">
        <v>7141856452</v>
      </c>
      <c r="G271" s="406"/>
      <c r="H271" s="447">
        <v>5750938501</v>
      </c>
      <c r="I271" s="448"/>
    </row>
    <row r="272" spans="1:9" s="15" customFormat="1" ht="15.75">
      <c r="A272" s="167" t="s">
        <v>476</v>
      </c>
      <c r="B272" s="141"/>
      <c r="C272" s="141"/>
      <c r="D272" s="141"/>
      <c r="E272" s="141"/>
      <c r="F272" s="405"/>
      <c r="G272" s="406"/>
      <c r="H272" s="405"/>
      <c r="I272" s="406"/>
    </row>
    <row r="273" spans="1:9" s="15" customFormat="1" ht="21" customHeight="1">
      <c r="A273" s="140" t="s">
        <v>477</v>
      </c>
      <c r="B273" s="141"/>
      <c r="C273" s="141"/>
      <c r="D273" s="141"/>
      <c r="E273" s="141"/>
      <c r="F273" s="405"/>
      <c r="G273" s="406"/>
      <c r="H273" s="405"/>
      <c r="I273" s="406"/>
    </row>
    <row r="274" spans="1:9" s="15" customFormat="1" ht="22.5" customHeight="1">
      <c r="A274" s="144" t="s">
        <v>478</v>
      </c>
      <c r="B274" s="145"/>
      <c r="C274" s="145"/>
      <c r="D274" s="145"/>
      <c r="E274" s="145"/>
      <c r="F274" s="417"/>
      <c r="G274" s="418"/>
      <c r="H274" s="417"/>
      <c r="I274" s="418"/>
    </row>
    <row r="275" spans="1:9" s="14" customFormat="1" ht="15.75">
      <c r="A275" s="197"/>
      <c r="B275" s="217" t="s">
        <v>404</v>
      </c>
      <c r="C275" s="217"/>
      <c r="D275" s="217"/>
      <c r="E275" s="218"/>
      <c r="F275" s="397">
        <f>SUM(F264:G274)</f>
        <v>7606184386</v>
      </c>
      <c r="G275" s="398"/>
      <c r="H275" s="397">
        <f>SUM(H264:I274)</f>
        <v>8785524691</v>
      </c>
      <c r="I275" s="398"/>
    </row>
    <row r="276" spans="1:9" s="14" customFormat="1" ht="15.75">
      <c r="A276" s="219"/>
      <c r="B276" s="219"/>
      <c r="C276" s="219"/>
      <c r="D276" s="219"/>
      <c r="E276" s="219"/>
      <c r="F276" s="220"/>
      <c r="G276" s="220"/>
      <c r="H276" s="220"/>
      <c r="I276" s="220"/>
    </row>
    <row r="277" spans="1:9" s="14" customFormat="1" ht="2.25" customHeight="1">
      <c r="A277" s="221"/>
      <c r="B277" s="221"/>
      <c r="C277" s="221"/>
      <c r="D277" s="221"/>
      <c r="E277" s="221"/>
      <c r="F277" s="222"/>
      <c r="G277" s="222"/>
      <c r="H277" s="222"/>
      <c r="I277" s="222"/>
    </row>
    <row r="278" spans="1:9" ht="15.75">
      <c r="A278" s="167" t="s">
        <v>479</v>
      </c>
      <c r="B278" s="141"/>
      <c r="C278" s="141"/>
      <c r="D278" s="141"/>
      <c r="E278" s="141"/>
      <c r="F278" s="415"/>
      <c r="G278" s="416"/>
      <c r="H278" s="415"/>
      <c r="I278" s="416"/>
    </row>
    <row r="279" spans="1:9" ht="15.75">
      <c r="A279" s="140" t="s">
        <v>480</v>
      </c>
      <c r="B279" s="141"/>
      <c r="C279" s="141"/>
      <c r="D279" s="141"/>
      <c r="E279" s="141"/>
      <c r="F279" s="405">
        <v>2984234568</v>
      </c>
      <c r="G279" s="406"/>
      <c r="H279" s="405">
        <v>1654945067</v>
      </c>
      <c r="I279" s="406"/>
    </row>
    <row r="280" spans="1:9" ht="7.5" customHeight="1">
      <c r="A280" s="144"/>
      <c r="B280" s="145"/>
      <c r="C280" s="145"/>
      <c r="D280" s="145"/>
      <c r="E280" s="145"/>
      <c r="F280" s="457"/>
      <c r="G280" s="458"/>
      <c r="H280" s="417">
        <v>0</v>
      </c>
      <c r="I280" s="418"/>
    </row>
    <row r="281" spans="1:9" s="14" customFormat="1" ht="19.5" customHeight="1">
      <c r="A281" s="402" t="s">
        <v>404</v>
      </c>
      <c r="B281" s="403"/>
      <c r="C281" s="403"/>
      <c r="D281" s="403"/>
      <c r="E281" s="404"/>
      <c r="F281" s="397">
        <f>SUM(F279:G280)</f>
        <v>2984234568</v>
      </c>
      <c r="G281" s="398"/>
      <c r="H281" s="397">
        <f>SUM(H279:I280)</f>
        <v>1654945067</v>
      </c>
      <c r="I281" s="398"/>
    </row>
    <row r="282" spans="1:9" s="14" customFormat="1" ht="21" customHeight="1">
      <c r="A282" s="169"/>
      <c r="B282" s="151"/>
      <c r="C282" s="151"/>
      <c r="D282" s="151"/>
      <c r="E282" s="151"/>
      <c r="F282" s="138"/>
      <c r="G282" s="170"/>
      <c r="H282" s="170"/>
      <c r="I282" s="139"/>
    </row>
    <row r="283" spans="1:9" ht="15.75">
      <c r="A283" s="135" t="s">
        <v>481</v>
      </c>
      <c r="B283" s="137"/>
      <c r="C283" s="137"/>
      <c r="D283" s="137"/>
      <c r="E283" s="137"/>
      <c r="F283" s="412" t="s">
        <v>616</v>
      </c>
      <c r="G283" s="413"/>
      <c r="H283" s="400">
        <v>40544</v>
      </c>
      <c r="I283" s="401"/>
    </row>
    <row r="284" spans="1:9" ht="15.75">
      <c r="A284" s="140" t="s">
        <v>482</v>
      </c>
      <c r="B284" s="141"/>
      <c r="C284" s="141"/>
      <c r="D284" s="141"/>
      <c r="E284" s="141"/>
      <c r="F284" s="405"/>
      <c r="G284" s="406"/>
      <c r="H284" s="405"/>
      <c r="I284" s="406"/>
    </row>
    <row r="285" spans="1:9" ht="15.75">
      <c r="A285" s="140" t="s">
        <v>581</v>
      </c>
      <c r="B285" s="141"/>
      <c r="C285" s="141"/>
      <c r="D285" s="141"/>
      <c r="E285" s="141"/>
      <c r="F285" s="423">
        <f>9303102-268668681+157829092+70976160</f>
        <v>-30560327</v>
      </c>
      <c r="G285" s="424"/>
      <c r="H285" s="405">
        <f>38764429+80655670+98337362-61325691</f>
        <v>156431770</v>
      </c>
      <c r="I285" s="406"/>
    </row>
    <row r="286" spans="1:9" ht="15.75">
      <c r="A286" s="140" t="s">
        <v>483</v>
      </c>
      <c r="B286" s="141"/>
      <c r="C286" s="141"/>
      <c r="D286" s="141"/>
      <c r="E286" s="141"/>
      <c r="F286" s="405">
        <v>465610081</v>
      </c>
      <c r="G286" s="406"/>
      <c r="H286" s="405">
        <v>553649622</v>
      </c>
      <c r="I286" s="406"/>
    </row>
    <row r="287" spans="1:9" ht="15.75">
      <c r="A287" s="140" t="s">
        <v>484</v>
      </c>
      <c r="B287" s="141"/>
      <c r="C287" s="141"/>
      <c r="D287" s="141"/>
      <c r="E287" s="141"/>
      <c r="F287" s="405">
        <v>9389618718</v>
      </c>
      <c r="G287" s="406"/>
      <c r="H287" s="405">
        <v>9389618718</v>
      </c>
      <c r="I287" s="406"/>
    </row>
    <row r="288" spans="1:9" ht="15.75">
      <c r="A288" s="140" t="s">
        <v>485</v>
      </c>
      <c r="B288" s="141"/>
      <c r="C288" s="141"/>
      <c r="D288" s="141"/>
      <c r="E288" s="141"/>
      <c r="F288" s="405"/>
      <c r="G288" s="406"/>
      <c r="H288" s="405">
        <v>5191920000</v>
      </c>
      <c r="I288" s="406"/>
    </row>
    <row r="289" spans="1:9" ht="15.75">
      <c r="A289" s="144" t="s">
        <v>486</v>
      </c>
      <c r="B289" s="145"/>
      <c r="C289" s="145"/>
      <c r="D289" s="145"/>
      <c r="E289" s="145"/>
      <c r="F289" s="417">
        <v>16759464587</v>
      </c>
      <c r="G289" s="418"/>
      <c r="H289" s="417">
        <v>19801041912</v>
      </c>
      <c r="I289" s="418"/>
    </row>
    <row r="290" spans="1:9" s="14" customFormat="1" ht="15.75">
      <c r="A290" s="402" t="s">
        <v>404</v>
      </c>
      <c r="B290" s="403"/>
      <c r="C290" s="403"/>
      <c r="D290" s="403"/>
      <c r="E290" s="404"/>
      <c r="F290" s="397">
        <f>SUM(F284:G289)</f>
        <v>26584133059</v>
      </c>
      <c r="G290" s="398"/>
      <c r="H290" s="397">
        <f>SUM(H284:I289)</f>
        <v>35092662022</v>
      </c>
      <c r="I290" s="398"/>
    </row>
    <row r="291" spans="1:9" s="14" customFormat="1" ht="19.5" customHeight="1">
      <c r="A291" s="169"/>
      <c r="B291" s="151"/>
      <c r="C291" s="151"/>
      <c r="D291" s="151"/>
      <c r="E291" s="152"/>
      <c r="F291" s="148"/>
      <c r="G291" s="170"/>
      <c r="H291" s="170"/>
      <c r="I291" s="139"/>
    </row>
    <row r="292" spans="1:9" ht="15.75">
      <c r="A292" s="135" t="s">
        <v>487</v>
      </c>
      <c r="B292" s="137"/>
      <c r="C292" s="137"/>
      <c r="D292" s="137"/>
      <c r="E292" s="223"/>
      <c r="F292" s="443"/>
      <c r="G292" s="444"/>
      <c r="H292" s="419"/>
      <c r="I292" s="420"/>
    </row>
    <row r="293" spans="1:9" ht="15.75">
      <c r="A293" s="135"/>
      <c r="B293" s="137"/>
      <c r="C293" s="137"/>
      <c r="D293" s="137"/>
      <c r="E293" s="223"/>
      <c r="F293" s="315"/>
      <c r="G293" s="166"/>
      <c r="H293" s="224"/>
      <c r="I293" s="209"/>
    </row>
    <row r="294" spans="1:9" ht="15.75">
      <c r="A294" s="197" t="s">
        <v>488</v>
      </c>
      <c r="B294" s="163"/>
      <c r="C294" s="163"/>
      <c r="D294" s="163"/>
      <c r="E294" s="198"/>
      <c r="F294" s="397">
        <v>216085115000</v>
      </c>
      <c r="G294" s="398"/>
      <c r="H294" s="397">
        <v>216085115000</v>
      </c>
      <c r="I294" s="398"/>
    </row>
    <row r="295" spans="1:9" s="14" customFormat="1" ht="15.75">
      <c r="A295" s="135" t="s">
        <v>489</v>
      </c>
      <c r="B295" s="225"/>
      <c r="C295" s="225"/>
      <c r="D295" s="225"/>
      <c r="E295" s="225"/>
      <c r="F295" s="412" t="s">
        <v>616</v>
      </c>
      <c r="G295" s="413"/>
      <c r="H295" s="400">
        <v>40544</v>
      </c>
      <c r="I295" s="401"/>
    </row>
    <row r="296" spans="1:9" ht="15.75">
      <c r="A296" s="140" t="s">
        <v>490</v>
      </c>
      <c r="B296" s="141"/>
      <c r="C296" s="141"/>
      <c r="D296" s="141"/>
      <c r="E296" s="196"/>
      <c r="F296" s="451"/>
      <c r="G296" s="452"/>
      <c r="H296" s="451"/>
      <c r="I296" s="452"/>
    </row>
    <row r="297" spans="1:9" ht="15.75">
      <c r="A297" s="140" t="s">
        <v>491</v>
      </c>
      <c r="B297" s="141"/>
      <c r="C297" s="141"/>
      <c r="D297" s="141"/>
      <c r="E297" s="196"/>
      <c r="F297" s="451"/>
      <c r="G297" s="452"/>
      <c r="H297" s="451"/>
      <c r="I297" s="452"/>
    </row>
    <row r="298" spans="1:9" ht="15.75">
      <c r="A298" s="140" t="s">
        <v>492</v>
      </c>
      <c r="B298" s="141"/>
      <c r="C298" s="141"/>
      <c r="D298" s="141"/>
      <c r="E298" s="196"/>
      <c r="F298" s="421"/>
      <c r="G298" s="422"/>
      <c r="H298" s="421"/>
      <c r="I298" s="422"/>
    </row>
    <row r="299" spans="1:9" ht="15.75">
      <c r="A299" s="162"/>
      <c r="B299" s="163"/>
      <c r="C299" s="163"/>
      <c r="D299" s="163"/>
      <c r="E299" s="163"/>
      <c r="F299" s="226"/>
      <c r="G299" s="227"/>
      <c r="H299" s="227"/>
      <c r="I299" s="228"/>
    </row>
    <row r="300" spans="1:9" s="14" customFormat="1" ht="15.75">
      <c r="A300" s="135" t="s">
        <v>493</v>
      </c>
      <c r="B300" s="225"/>
      <c r="C300" s="225"/>
      <c r="D300" s="225"/>
      <c r="E300" s="225"/>
      <c r="F300" s="412" t="s">
        <v>616</v>
      </c>
      <c r="G300" s="413"/>
      <c r="H300" s="400">
        <v>40544</v>
      </c>
      <c r="I300" s="401"/>
    </row>
    <row r="301" spans="1:9" s="14" customFormat="1" ht="15.75">
      <c r="A301" s="167" t="s">
        <v>494</v>
      </c>
      <c r="B301" s="219"/>
      <c r="C301" s="219"/>
      <c r="D301" s="219"/>
      <c r="E301" s="219"/>
      <c r="F301" s="455"/>
      <c r="G301" s="456"/>
      <c r="H301" s="455"/>
      <c r="I301" s="456"/>
    </row>
    <row r="302" spans="1:9" ht="15.75">
      <c r="A302" s="140" t="s">
        <v>495</v>
      </c>
      <c r="B302" s="141"/>
      <c r="C302" s="141"/>
      <c r="D302" s="141"/>
      <c r="E302" s="196"/>
      <c r="F302" s="451"/>
      <c r="G302" s="452"/>
      <c r="H302" s="451"/>
      <c r="I302" s="452"/>
    </row>
    <row r="303" spans="1:9" ht="15.75">
      <c r="A303" s="140" t="s">
        <v>496</v>
      </c>
      <c r="B303" s="141"/>
      <c r="C303" s="141"/>
      <c r="D303" s="141"/>
      <c r="E303" s="196"/>
      <c r="F303" s="451"/>
      <c r="G303" s="452"/>
      <c r="H303" s="451"/>
      <c r="I303" s="452"/>
    </row>
    <row r="304" spans="1:9" s="14" customFormat="1" ht="15.75">
      <c r="A304" s="167" t="s">
        <v>497</v>
      </c>
      <c r="B304" s="219"/>
      <c r="C304" s="219"/>
      <c r="D304" s="219"/>
      <c r="E304" s="229"/>
      <c r="F304" s="455"/>
      <c r="G304" s="456"/>
      <c r="H304" s="455"/>
      <c r="I304" s="456"/>
    </row>
    <row r="305" spans="1:9" s="14" customFormat="1" ht="15.75">
      <c r="A305" s="167" t="s">
        <v>498</v>
      </c>
      <c r="B305" s="219"/>
      <c r="C305" s="219"/>
      <c r="D305" s="219"/>
      <c r="E305" s="229"/>
      <c r="F305" s="455"/>
      <c r="G305" s="456"/>
      <c r="H305" s="455"/>
      <c r="I305" s="456"/>
    </row>
    <row r="306" spans="1:9" ht="15.75">
      <c r="A306" s="140" t="s">
        <v>499</v>
      </c>
      <c r="B306" s="141"/>
      <c r="C306" s="141"/>
      <c r="D306" s="141"/>
      <c r="E306" s="196"/>
      <c r="F306" s="451"/>
      <c r="G306" s="452"/>
      <c r="H306" s="451"/>
      <c r="I306" s="452"/>
    </row>
    <row r="307" spans="1:9" ht="15.75">
      <c r="A307" s="140" t="s">
        <v>500</v>
      </c>
      <c r="B307" s="141"/>
      <c r="C307" s="141"/>
      <c r="D307" s="141"/>
      <c r="E307" s="196"/>
      <c r="F307" s="451"/>
      <c r="G307" s="452"/>
      <c r="H307" s="451"/>
      <c r="I307" s="452"/>
    </row>
    <row r="308" spans="1:9" ht="15.75">
      <c r="A308" s="144" t="s">
        <v>501</v>
      </c>
      <c r="B308" s="145"/>
      <c r="C308" s="145"/>
      <c r="D308" s="145"/>
      <c r="E308" s="210"/>
      <c r="F308" s="421"/>
      <c r="G308" s="422"/>
      <c r="H308" s="421"/>
      <c r="I308" s="422"/>
    </row>
    <row r="309" spans="1:9" ht="15.75">
      <c r="A309" s="162"/>
      <c r="B309" s="163"/>
      <c r="C309" s="163"/>
      <c r="D309" s="163"/>
      <c r="E309" s="198"/>
      <c r="F309" s="226"/>
      <c r="G309" s="228"/>
      <c r="H309" s="226"/>
      <c r="I309" s="228"/>
    </row>
    <row r="310" spans="1:9" ht="15.75">
      <c r="A310" s="162"/>
      <c r="B310" s="163"/>
      <c r="C310" s="163"/>
      <c r="D310" s="163"/>
      <c r="E310" s="198"/>
      <c r="F310" s="226"/>
      <c r="G310" s="228"/>
      <c r="H310" s="226"/>
      <c r="I310" s="228"/>
    </row>
    <row r="311" spans="1:9" ht="15.75">
      <c r="A311" s="167" t="s">
        <v>398</v>
      </c>
      <c r="B311" s="219"/>
      <c r="C311" s="219"/>
      <c r="D311" s="219"/>
      <c r="E311" s="219"/>
      <c r="F311" s="237"/>
      <c r="G311" s="238"/>
      <c r="H311" s="238"/>
      <c r="I311" s="156"/>
    </row>
    <row r="312" spans="1:9" s="14" customFormat="1" ht="15.75">
      <c r="A312" s="135" t="s">
        <v>185</v>
      </c>
      <c r="B312" s="225"/>
      <c r="C312" s="225"/>
      <c r="D312" s="225"/>
      <c r="E312" s="225"/>
      <c r="F312" s="412" t="s">
        <v>616</v>
      </c>
      <c r="G312" s="413"/>
      <c r="H312" s="400" t="s">
        <v>631</v>
      </c>
      <c r="I312" s="401"/>
    </row>
    <row r="313" spans="1:9" s="14" customFormat="1" ht="15.75">
      <c r="A313" s="167" t="s">
        <v>502</v>
      </c>
      <c r="B313" s="219"/>
      <c r="C313" s="219"/>
      <c r="D313" s="219"/>
      <c r="E313" s="219"/>
      <c r="F313" s="455"/>
      <c r="G313" s="456"/>
      <c r="H313" s="455"/>
      <c r="I313" s="456"/>
    </row>
    <row r="314" spans="1:9" s="15" customFormat="1" ht="15.75">
      <c r="A314" s="167" t="s">
        <v>503</v>
      </c>
      <c r="B314" s="219"/>
      <c r="C314" s="219"/>
      <c r="D314" s="219"/>
      <c r="E314" s="219"/>
      <c r="F314" s="410">
        <f>F315+F316</f>
        <v>79854538349</v>
      </c>
      <c r="G314" s="411"/>
      <c r="H314" s="410">
        <f>H315+H316</f>
        <v>61660334026</v>
      </c>
      <c r="I314" s="411"/>
    </row>
    <row r="315" spans="1:9" s="15" customFormat="1" ht="15.75">
      <c r="A315" s="140" t="s">
        <v>504</v>
      </c>
      <c r="B315" s="141"/>
      <c r="C315" s="141"/>
      <c r="D315" s="141"/>
      <c r="E315" s="141"/>
      <c r="F315" s="405">
        <v>79854538349</v>
      </c>
      <c r="G315" s="406"/>
      <c r="H315" s="405">
        <v>61660334026</v>
      </c>
      <c r="I315" s="406"/>
    </row>
    <row r="316" spans="1:9" s="15" customFormat="1" ht="15.75">
      <c r="A316" s="140" t="s">
        <v>505</v>
      </c>
      <c r="B316" s="141"/>
      <c r="C316" s="141"/>
      <c r="D316" s="141"/>
      <c r="E316" s="141"/>
      <c r="F316" s="405"/>
      <c r="G316" s="406"/>
      <c r="H316" s="405"/>
      <c r="I316" s="406"/>
    </row>
    <row r="317" spans="1:9" s="15" customFormat="1" ht="15.75">
      <c r="A317" s="140" t="s">
        <v>506</v>
      </c>
      <c r="B317" s="141"/>
      <c r="C317" s="141"/>
      <c r="D317" s="141"/>
      <c r="E317" s="141"/>
      <c r="F317" s="142"/>
      <c r="G317" s="143"/>
      <c r="H317" s="171"/>
      <c r="I317" s="143"/>
    </row>
    <row r="318" spans="1:9" s="15" customFormat="1" ht="15.75">
      <c r="A318" s="140" t="s">
        <v>507</v>
      </c>
      <c r="B318" s="141"/>
      <c r="C318" s="141"/>
      <c r="D318" s="141"/>
      <c r="E318" s="141"/>
      <c r="F318" s="142"/>
      <c r="G318" s="143"/>
      <c r="H318" s="171"/>
      <c r="I318" s="143"/>
    </row>
    <row r="319" spans="1:9" s="15" customFormat="1" ht="15.75">
      <c r="A319" s="140" t="s">
        <v>508</v>
      </c>
      <c r="B319" s="141"/>
      <c r="C319" s="141"/>
      <c r="D319" s="141"/>
      <c r="E319" s="141"/>
      <c r="F319" s="142"/>
      <c r="G319" s="143"/>
      <c r="H319" s="171"/>
      <c r="I319" s="143"/>
    </row>
    <row r="320" spans="1:9" s="15" customFormat="1" ht="15.75">
      <c r="A320" s="140" t="s">
        <v>509</v>
      </c>
      <c r="B320" s="141"/>
      <c r="C320" s="141"/>
      <c r="D320" s="141"/>
      <c r="E320" s="141"/>
      <c r="F320" s="142"/>
      <c r="G320" s="143"/>
      <c r="H320" s="171"/>
      <c r="I320" s="143"/>
    </row>
    <row r="321" spans="1:9" s="15" customFormat="1" ht="15.75">
      <c r="A321" s="140" t="s">
        <v>510</v>
      </c>
      <c r="B321" s="141"/>
      <c r="C321" s="141"/>
      <c r="D321" s="141"/>
      <c r="E321" s="141"/>
      <c r="F321" s="142"/>
      <c r="G321" s="143"/>
      <c r="H321" s="171"/>
      <c r="I321" s="143"/>
    </row>
    <row r="322" spans="1:9" s="15" customFormat="1" ht="15.75">
      <c r="A322" s="140" t="s">
        <v>511</v>
      </c>
      <c r="B322" s="141"/>
      <c r="C322" s="141"/>
      <c r="D322" s="141"/>
      <c r="E322" s="141"/>
      <c r="F322" s="142"/>
      <c r="G322" s="143"/>
      <c r="H322" s="171"/>
      <c r="I322" s="143"/>
    </row>
    <row r="323" spans="1:9" s="15" customFormat="1" ht="15.75">
      <c r="A323" s="140" t="s">
        <v>512</v>
      </c>
      <c r="B323" s="141"/>
      <c r="C323" s="141"/>
      <c r="D323" s="141"/>
      <c r="E323" s="141"/>
      <c r="F323" s="142"/>
      <c r="G323" s="143"/>
      <c r="H323" s="171"/>
      <c r="I323" s="143"/>
    </row>
    <row r="324" spans="1:9" s="15" customFormat="1" ht="15.75">
      <c r="A324" s="140" t="s">
        <v>513</v>
      </c>
      <c r="B324" s="141"/>
      <c r="C324" s="141"/>
      <c r="D324" s="141"/>
      <c r="E324" s="141"/>
      <c r="F324" s="142"/>
      <c r="G324" s="143"/>
      <c r="H324" s="171"/>
      <c r="I324" s="143"/>
    </row>
    <row r="325" spans="1:9" s="15" customFormat="1" ht="15.75">
      <c r="A325" s="140" t="s">
        <v>514</v>
      </c>
      <c r="B325" s="141"/>
      <c r="C325" s="141"/>
      <c r="D325" s="141"/>
      <c r="E325" s="141"/>
      <c r="F325" s="142"/>
      <c r="G325" s="143"/>
      <c r="H325" s="171"/>
      <c r="I325" s="143"/>
    </row>
    <row r="326" spans="1:9" s="15" customFormat="1" ht="15.75">
      <c r="A326" s="140" t="s">
        <v>515</v>
      </c>
      <c r="B326" s="141"/>
      <c r="C326" s="141"/>
      <c r="D326" s="141"/>
      <c r="E326" s="141"/>
      <c r="F326" s="142"/>
      <c r="G326" s="143"/>
      <c r="H326" s="171"/>
      <c r="I326" s="143"/>
    </row>
    <row r="327" spans="1:9" s="15" customFormat="1" ht="15.75">
      <c r="A327" s="144" t="s">
        <v>516</v>
      </c>
      <c r="B327" s="145"/>
      <c r="C327" s="145"/>
      <c r="D327" s="145"/>
      <c r="E327" s="145"/>
      <c r="F327" s="146"/>
      <c r="G327" s="147"/>
      <c r="H327" s="230"/>
      <c r="I327" s="147"/>
    </row>
    <row r="328" spans="1:9" s="15" customFormat="1" ht="15.75">
      <c r="A328" s="231"/>
      <c r="B328" s="231"/>
      <c r="C328" s="231"/>
      <c r="D328" s="231"/>
      <c r="E328" s="231"/>
      <c r="F328" s="232"/>
      <c r="G328" s="232"/>
      <c r="H328" s="232"/>
      <c r="I328" s="232"/>
    </row>
    <row r="329" spans="1:9" s="14" customFormat="1" ht="15.75">
      <c r="A329" s="167" t="s">
        <v>517</v>
      </c>
      <c r="B329" s="219"/>
      <c r="C329" s="219"/>
      <c r="D329" s="219"/>
      <c r="E329" s="219"/>
      <c r="F329" s="449">
        <f>SUM(F330:G336)</f>
        <v>814556588</v>
      </c>
      <c r="G329" s="450"/>
      <c r="H329" s="449">
        <f>SUM(H330:I336)</f>
        <v>1123328079</v>
      </c>
      <c r="I329" s="450"/>
    </row>
    <row r="330" spans="1:9" s="15" customFormat="1" ht="15.75">
      <c r="A330" s="249" t="s">
        <v>518</v>
      </c>
      <c r="B330" s="250"/>
      <c r="C330" s="250"/>
      <c r="D330" s="141"/>
      <c r="E330" s="141"/>
      <c r="F330" s="405">
        <f>197258608+178049990+152676546+1448112</f>
        <v>529433256</v>
      </c>
      <c r="G330" s="406"/>
      <c r="H330" s="405">
        <v>356507600</v>
      </c>
      <c r="I330" s="406"/>
    </row>
    <row r="331" spans="1:9" s="15" customFormat="1" ht="15.75">
      <c r="A331" s="394" t="s">
        <v>544</v>
      </c>
      <c r="B331" s="395"/>
      <c r="C331" s="395"/>
      <c r="D331" s="395"/>
      <c r="E331" s="396"/>
      <c r="F331" s="405"/>
      <c r="G331" s="406"/>
      <c r="H331" s="405"/>
      <c r="I331" s="406"/>
    </row>
    <row r="332" spans="1:9" s="15" customFormat="1" ht="15.75">
      <c r="A332" s="140" t="s">
        <v>545</v>
      </c>
      <c r="B332" s="141"/>
      <c r="C332" s="141"/>
      <c r="D332" s="141"/>
      <c r="E332" s="141"/>
      <c r="F332" s="405"/>
      <c r="G332" s="406"/>
      <c r="H332" s="405">
        <v>765000000</v>
      </c>
      <c r="I332" s="406"/>
    </row>
    <row r="333" spans="1:9" s="15" customFormat="1" ht="15.75">
      <c r="A333" s="394" t="s">
        <v>546</v>
      </c>
      <c r="B333" s="395"/>
      <c r="C333" s="395"/>
      <c r="D333" s="395"/>
      <c r="E333" s="396"/>
      <c r="F333" s="405"/>
      <c r="G333" s="406"/>
      <c r="H333" s="405"/>
      <c r="I333" s="406"/>
    </row>
    <row r="334" spans="1:9" s="15" customFormat="1" ht="15.75">
      <c r="A334" s="140" t="s">
        <v>599</v>
      </c>
      <c r="B334" s="141"/>
      <c r="C334" s="141"/>
      <c r="D334" s="141"/>
      <c r="E334" s="141"/>
      <c r="F334" s="405">
        <f>2488737+1762291+52730540+225809815+2331949</f>
        <v>285123332</v>
      </c>
      <c r="G334" s="406"/>
      <c r="H334" s="405">
        <v>1820479</v>
      </c>
      <c r="I334" s="406"/>
    </row>
    <row r="335" spans="1:9" s="15" customFormat="1" ht="15.75">
      <c r="A335" s="140" t="s">
        <v>547</v>
      </c>
      <c r="B335" s="141"/>
      <c r="C335" s="141"/>
      <c r="D335" s="141"/>
      <c r="E335" s="141"/>
      <c r="F335" s="405"/>
      <c r="G335" s="406"/>
      <c r="H335" s="405"/>
      <c r="I335" s="406"/>
    </row>
    <row r="336" spans="1:9" s="15" customFormat="1" ht="15.75">
      <c r="A336" s="153" t="s">
        <v>548</v>
      </c>
      <c r="B336" s="154"/>
      <c r="C336" s="154"/>
      <c r="D336" s="154"/>
      <c r="E336" s="248"/>
      <c r="F336" s="405"/>
      <c r="G336" s="406"/>
      <c r="H336" s="405"/>
      <c r="I336" s="406"/>
    </row>
    <row r="337" spans="1:9" s="15" customFormat="1" ht="15.75">
      <c r="A337" s="140"/>
      <c r="B337" s="141"/>
      <c r="C337" s="141"/>
      <c r="D337" s="141"/>
      <c r="E337" s="141"/>
      <c r="F337" s="142"/>
      <c r="G337" s="143"/>
      <c r="H337" s="171"/>
      <c r="I337" s="143"/>
    </row>
    <row r="338" spans="1:9" s="14" customFormat="1" ht="15.75">
      <c r="A338" s="167" t="s">
        <v>549</v>
      </c>
      <c r="B338" s="219"/>
      <c r="C338" s="219"/>
      <c r="D338" s="219"/>
      <c r="E338" s="219"/>
      <c r="F338" s="410"/>
      <c r="G338" s="411"/>
      <c r="H338" s="220"/>
      <c r="I338" s="173"/>
    </row>
    <row r="339" spans="1:9" s="15" customFormat="1" ht="15.75">
      <c r="A339" s="140" t="s">
        <v>550</v>
      </c>
      <c r="B339" s="141"/>
      <c r="C339" s="141"/>
      <c r="D339" s="141"/>
      <c r="E339" s="141"/>
      <c r="F339" s="142"/>
      <c r="G339" s="143"/>
      <c r="H339" s="171"/>
      <c r="I339" s="143"/>
    </row>
    <row r="340" spans="1:9" s="15" customFormat="1" ht="15.75">
      <c r="A340" s="140" t="s">
        <v>551</v>
      </c>
      <c r="B340" s="141"/>
      <c r="C340" s="141"/>
      <c r="D340" s="141"/>
      <c r="E340" s="141"/>
      <c r="F340" s="142"/>
      <c r="G340" s="143"/>
      <c r="H340" s="171"/>
      <c r="I340" s="143"/>
    </row>
    <row r="341" spans="1:9" s="15" customFormat="1" ht="15.75">
      <c r="A341" s="140" t="s">
        <v>552</v>
      </c>
      <c r="B341" s="141"/>
      <c r="C341" s="141"/>
      <c r="D341" s="141"/>
      <c r="E341" s="141"/>
      <c r="F341" s="142"/>
      <c r="G341" s="143"/>
      <c r="H341" s="171"/>
      <c r="I341" s="143"/>
    </row>
    <row r="342" spans="1:9" ht="15.75">
      <c r="A342" s="140" t="s">
        <v>553</v>
      </c>
      <c r="B342" s="141"/>
      <c r="C342" s="141"/>
      <c r="D342" s="141"/>
      <c r="E342" s="141"/>
      <c r="F342" s="142"/>
      <c r="G342" s="143"/>
      <c r="H342" s="171"/>
      <c r="I342" s="143"/>
    </row>
    <row r="343" spans="1:9" ht="15.75">
      <c r="A343" s="140" t="s">
        <v>554</v>
      </c>
      <c r="B343" s="141"/>
      <c r="C343" s="141"/>
      <c r="D343" s="141"/>
      <c r="E343" s="141"/>
      <c r="F343" s="142"/>
      <c r="G343" s="143"/>
      <c r="H343" s="171"/>
      <c r="I343" s="143"/>
    </row>
    <row r="344" spans="1:9" s="17" customFormat="1" ht="15.75">
      <c r="A344" s="162"/>
      <c r="B344" s="163"/>
      <c r="C344" s="163"/>
      <c r="D344" s="163"/>
      <c r="E344" s="163"/>
      <c r="F344" s="165"/>
      <c r="G344" s="165"/>
      <c r="H344" s="165"/>
      <c r="I344" s="166"/>
    </row>
    <row r="345" spans="1:9" s="14" customFormat="1" ht="15.75">
      <c r="A345" s="167" t="s">
        <v>555</v>
      </c>
      <c r="B345" s="219"/>
      <c r="C345" s="219"/>
      <c r="D345" s="219"/>
      <c r="E345" s="229"/>
      <c r="F345" s="412" t="s">
        <v>616</v>
      </c>
      <c r="G345" s="413"/>
      <c r="H345" s="400" t="s">
        <v>631</v>
      </c>
      <c r="I345" s="401"/>
    </row>
    <row r="346" spans="1:9" ht="15" customHeight="1">
      <c r="A346" s="140" t="s">
        <v>556</v>
      </c>
      <c r="B346" s="141"/>
      <c r="C346" s="141"/>
      <c r="D346" s="141"/>
      <c r="E346" s="196"/>
      <c r="F346" s="405"/>
      <c r="G346" s="406"/>
      <c r="H346" s="142"/>
      <c r="I346" s="143"/>
    </row>
    <row r="347" spans="1:9" ht="15" customHeight="1">
      <c r="A347" s="140" t="s">
        <v>557</v>
      </c>
      <c r="B347" s="141"/>
      <c r="C347" s="141"/>
      <c r="D347" s="141"/>
      <c r="E347" s="196"/>
      <c r="F347" s="405"/>
      <c r="G347" s="406"/>
      <c r="H347" s="142"/>
      <c r="I347" s="143"/>
    </row>
    <row r="348" spans="1:9" ht="15" customHeight="1">
      <c r="A348" s="140" t="s">
        <v>558</v>
      </c>
      <c r="B348" s="141"/>
      <c r="C348" s="141"/>
      <c r="D348" s="141"/>
      <c r="E348" s="196"/>
      <c r="F348" s="405">
        <v>70705075631</v>
      </c>
      <c r="G348" s="406"/>
      <c r="H348" s="405">
        <v>56733271148</v>
      </c>
      <c r="I348" s="406"/>
    </row>
    <row r="349" spans="1:9" ht="15" customHeight="1">
      <c r="A349" s="140" t="s">
        <v>210</v>
      </c>
      <c r="B349" s="141"/>
      <c r="C349" s="141"/>
      <c r="D349" s="141"/>
      <c r="E349" s="196"/>
      <c r="F349" s="142"/>
      <c r="G349" s="143"/>
      <c r="H349" s="142"/>
      <c r="I349" s="143"/>
    </row>
    <row r="350" spans="1:9" s="14" customFormat="1" ht="15.75">
      <c r="A350" s="402" t="s">
        <v>404</v>
      </c>
      <c r="B350" s="403"/>
      <c r="C350" s="403"/>
      <c r="D350" s="403"/>
      <c r="E350" s="404"/>
      <c r="F350" s="397">
        <f>SUM(F346:G348)</f>
        <v>70705075631</v>
      </c>
      <c r="G350" s="398"/>
      <c r="H350" s="397">
        <f>SUM(H346:I348)</f>
        <v>56733271148</v>
      </c>
      <c r="I350" s="398"/>
    </row>
    <row r="351" spans="1:9" s="14" customFormat="1" ht="15.75">
      <c r="A351" s="169"/>
      <c r="B351" s="151"/>
      <c r="C351" s="151"/>
      <c r="D351" s="151"/>
      <c r="E351" s="151"/>
      <c r="F351" s="148"/>
      <c r="G351" s="170"/>
      <c r="H351" s="170"/>
      <c r="I351" s="149"/>
    </row>
    <row r="352" spans="1:9" s="14" customFormat="1" ht="15.75">
      <c r="A352" s="135" t="s">
        <v>559</v>
      </c>
      <c r="B352" s="225"/>
      <c r="C352" s="225"/>
      <c r="D352" s="225"/>
      <c r="E352" s="225"/>
      <c r="F352" s="412" t="s">
        <v>616</v>
      </c>
      <c r="G352" s="413"/>
      <c r="H352" s="400" t="s">
        <v>631</v>
      </c>
      <c r="I352" s="401"/>
    </row>
    <row r="353" spans="1:9" ht="15.75">
      <c r="A353" s="167" t="s">
        <v>560</v>
      </c>
      <c r="B353" s="219"/>
      <c r="C353" s="219"/>
      <c r="D353" s="219"/>
      <c r="E353" s="219"/>
      <c r="F353" s="410">
        <f>F355+F356</f>
        <v>4471389135</v>
      </c>
      <c r="G353" s="411"/>
      <c r="H353" s="410">
        <f>H355+H356</f>
        <v>1033097261</v>
      </c>
      <c r="I353" s="411"/>
    </row>
    <row r="354" spans="1:9" ht="15.75">
      <c r="A354" s="140" t="s">
        <v>561</v>
      </c>
      <c r="B354" s="141"/>
      <c r="C354" s="141"/>
      <c r="D354" s="141"/>
      <c r="E354" s="141"/>
      <c r="F354" s="142"/>
      <c r="G354" s="143"/>
      <c r="H354" s="142"/>
      <c r="I354" s="143"/>
    </row>
    <row r="355" spans="1:9" ht="15.75">
      <c r="A355" s="233" t="s">
        <v>562</v>
      </c>
      <c r="B355" s="168"/>
      <c r="C355" s="168"/>
      <c r="D355" s="168"/>
      <c r="E355" s="168"/>
      <c r="F355" s="408">
        <f>870336922+2753811009</f>
        <v>3624147931</v>
      </c>
      <c r="G355" s="409"/>
      <c r="H355" s="408">
        <v>957612260</v>
      </c>
      <c r="I355" s="409"/>
    </row>
    <row r="356" spans="1:9" ht="15.75">
      <c r="A356" s="233" t="s">
        <v>563</v>
      </c>
      <c r="B356" s="168"/>
      <c r="C356" s="168"/>
      <c r="D356" s="168"/>
      <c r="E356" s="168"/>
      <c r="F356" s="408">
        <v>847241204</v>
      </c>
      <c r="G356" s="409"/>
      <c r="H356" s="408">
        <v>75485001</v>
      </c>
      <c r="I356" s="409"/>
    </row>
    <row r="357" spans="1:9" ht="15.75">
      <c r="A357" s="140" t="s">
        <v>564</v>
      </c>
      <c r="B357" s="141"/>
      <c r="C357" s="141"/>
      <c r="D357" s="141"/>
      <c r="E357" s="141"/>
      <c r="F357" s="405"/>
      <c r="G357" s="406"/>
      <c r="H357" s="405"/>
      <c r="I357" s="406"/>
    </row>
    <row r="358" spans="1:10" ht="15.75">
      <c r="A358" s="140" t="s">
        <v>565</v>
      </c>
      <c r="B358" s="141"/>
      <c r="C358" s="141"/>
      <c r="D358" s="141"/>
      <c r="E358" s="141"/>
      <c r="F358" s="405"/>
      <c r="G358" s="406"/>
      <c r="H358" s="171"/>
      <c r="I358" s="143"/>
      <c r="J358" s="19"/>
    </row>
    <row r="359" spans="1:9" ht="15.75">
      <c r="A359" s="140" t="s">
        <v>209</v>
      </c>
      <c r="B359" s="141"/>
      <c r="C359" s="141"/>
      <c r="D359" s="141"/>
      <c r="E359" s="141"/>
      <c r="F359" s="421"/>
      <c r="G359" s="422"/>
      <c r="H359" s="171"/>
      <c r="I359" s="143"/>
    </row>
    <row r="360" spans="1:9" s="14" customFormat="1" ht="15.75">
      <c r="A360" s="402"/>
      <c r="B360" s="403"/>
      <c r="C360" s="403"/>
      <c r="D360" s="403"/>
      <c r="E360" s="404"/>
      <c r="F360" s="148"/>
      <c r="G360" s="149"/>
      <c r="H360" s="170"/>
      <c r="I360" s="149"/>
    </row>
    <row r="361" spans="1:9" s="14" customFormat="1" ht="15.75">
      <c r="A361" s="135" t="s">
        <v>582</v>
      </c>
      <c r="B361" s="225"/>
      <c r="C361" s="225"/>
      <c r="D361" s="225"/>
      <c r="E361" s="225"/>
      <c r="F361" s="412" t="s">
        <v>616</v>
      </c>
      <c r="G361" s="413"/>
      <c r="H361" s="400" t="s">
        <v>631</v>
      </c>
      <c r="I361" s="401"/>
    </row>
    <row r="362" spans="1:9" s="14" customFormat="1" ht="15.75">
      <c r="A362" s="167" t="s">
        <v>566</v>
      </c>
      <c r="B362" s="219"/>
      <c r="C362" s="219"/>
      <c r="D362" s="219"/>
      <c r="E362" s="219"/>
      <c r="F362" s="172"/>
      <c r="G362" s="173"/>
      <c r="H362" s="220"/>
      <c r="I362" s="173"/>
    </row>
    <row r="363" spans="1:9" ht="15.75">
      <c r="A363" s="140" t="s">
        <v>572</v>
      </c>
      <c r="B363" s="141"/>
      <c r="C363" s="141"/>
      <c r="D363" s="141"/>
      <c r="E363" s="141"/>
      <c r="F363" s="405">
        <v>3241176290</v>
      </c>
      <c r="G363" s="406"/>
      <c r="H363" s="405">
        <v>3442234105</v>
      </c>
      <c r="I363" s="406"/>
    </row>
    <row r="364" spans="1:9" ht="15.75">
      <c r="A364" s="140" t="s">
        <v>567</v>
      </c>
      <c r="B364" s="141"/>
      <c r="C364" s="141"/>
      <c r="D364" s="141"/>
      <c r="E364" s="141"/>
      <c r="F364" s="405"/>
      <c r="G364" s="406"/>
      <c r="H364" s="405"/>
      <c r="I364" s="406"/>
    </row>
    <row r="365" spans="1:9" ht="15.75">
      <c r="A365" s="140" t="s">
        <v>568</v>
      </c>
      <c r="B365" s="141"/>
      <c r="C365" s="141"/>
      <c r="D365" s="141"/>
      <c r="E365" s="141"/>
      <c r="F365" s="405"/>
      <c r="G365" s="406"/>
      <c r="H365" s="405"/>
      <c r="I365" s="406"/>
    </row>
    <row r="366" spans="1:9" ht="15.75">
      <c r="A366" s="140" t="s">
        <v>569</v>
      </c>
      <c r="B366" s="141"/>
      <c r="C366" s="141"/>
      <c r="D366" s="141"/>
      <c r="E366" s="141"/>
      <c r="F366" s="405"/>
      <c r="G366" s="406"/>
      <c r="H366" s="405"/>
      <c r="I366" s="406"/>
    </row>
    <row r="367" spans="1:9" ht="15.75">
      <c r="A367" s="140" t="s">
        <v>570</v>
      </c>
      <c r="B367" s="141"/>
      <c r="C367" s="141"/>
      <c r="D367" s="141"/>
      <c r="E367" s="141"/>
      <c r="F367" s="447">
        <v>464327934</v>
      </c>
      <c r="G367" s="448"/>
      <c r="H367" s="405">
        <v>379445273</v>
      </c>
      <c r="I367" s="406"/>
    </row>
    <row r="368" spans="1:9" ht="15.75">
      <c r="A368" s="144" t="s">
        <v>571</v>
      </c>
      <c r="B368" s="145"/>
      <c r="C368" s="145"/>
      <c r="D368" s="145"/>
      <c r="E368" s="145"/>
      <c r="F368" s="453">
        <f>F363-F367</f>
        <v>2776848356</v>
      </c>
      <c r="G368" s="454"/>
      <c r="H368" s="453">
        <f>H363-H367</f>
        <v>3062788832</v>
      </c>
      <c r="I368" s="454"/>
    </row>
    <row r="369" spans="1:9" ht="15.75">
      <c r="A369" s="141"/>
      <c r="B369" s="141"/>
      <c r="C369" s="141"/>
      <c r="D369" s="141"/>
      <c r="E369" s="141"/>
      <c r="F369" s="171"/>
      <c r="G369" s="171"/>
      <c r="H369" s="171"/>
      <c r="I369" s="171"/>
    </row>
    <row r="370" spans="1:10" ht="16.5">
      <c r="A370" s="141"/>
      <c r="B370" s="141"/>
      <c r="C370" s="141"/>
      <c r="D370" s="141"/>
      <c r="E370" s="141"/>
      <c r="F370" s="171"/>
      <c r="G370" s="171"/>
      <c r="H370" s="171"/>
      <c r="I370" s="171"/>
      <c r="J370" s="46"/>
    </row>
    <row r="371" spans="1:10" s="14" customFormat="1" ht="16.5">
      <c r="A371" s="219" t="s">
        <v>573</v>
      </c>
      <c r="B371" s="219"/>
      <c r="C371" s="219"/>
      <c r="D371" s="219"/>
      <c r="E371" s="219"/>
      <c r="F371" s="220"/>
      <c r="G371" s="220"/>
      <c r="H371" s="220"/>
      <c r="I371" s="220"/>
      <c r="J371" s="45"/>
    </row>
    <row r="372" spans="1:10" s="14" customFormat="1" ht="16.5">
      <c r="A372" s="219"/>
      <c r="B372" s="219"/>
      <c r="C372" s="219"/>
      <c r="D372" s="219"/>
      <c r="E372" s="219"/>
      <c r="F372" s="220"/>
      <c r="G372" s="220"/>
      <c r="H372" s="220"/>
      <c r="I372" s="220"/>
      <c r="J372" s="45"/>
    </row>
    <row r="373" spans="1:10" ht="16.5">
      <c r="A373" s="219" t="s">
        <v>574</v>
      </c>
      <c r="B373" s="219"/>
      <c r="C373" s="219"/>
      <c r="D373" s="219"/>
      <c r="E373" s="219"/>
      <c r="F373" s="220"/>
      <c r="G373" s="220"/>
      <c r="H373" s="220"/>
      <c r="I373" s="220"/>
      <c r="J373" s="46"/>
    </row>
    <row r="374" spans="1:10" ht="18.75" customHeight="1">
      <c r="A374" s="414" t="s">
        <v>575</v>
      </c>
      <c r="B374" s="414"/>
      <c r="C374" s="414"/>
      <c r="D374" s="414"/>
      <c r="E374" s="414"/>
      <c r="F374" s="414"/>
      <c r="G374" s="414"/>
      <c r="H374" s="414"/>
      <c r="I374" s="414"/>
      <c r="J374" s="46"/>
    </row>
    <row r="375" spans="1:10" ht="16.5">
      <c r="A375" s="219" t="s">
        <v>583</v>
      </c>
      <c r="B375" s="219"/>
      <c r="C375" s="141"/>
      <c r="D375" s="141"/>
      <c r="E375" s="141"/>
      <c r="F375" s="171"/>
      <c r="G375" s="171"/>
      <c r="H375" s="171"/>
      <c r="I375" s="171"/>
      <c r="J375" s="46"/>
    </row>
    <row r="376" spans="1:10" ht="16.5">
      <c r="A376" s="234"/>
      <c r="B376" s="234"/>
      <c r="C376" s="234"/>
      <c r="D376" s="234"/>
      <c r="E376" s="234"/>
      <c r="F376" s="235"/>
      <c r="G376" s="235"/>
      <c r="H376" s="235"/>
      <c r="I376" s="235"/>
      <c r="J376" s="46"/>
    </row>
    <row r="377" spans="1:10" ht="16.5">
      <c r="A377" s="318"/>
      <c r="B377" s="318"/>
      <c r="C377" s="318"/>
      <c r="D377" s="318"/>
      <c r="E377" s="318"/>
      <c r="F377" s="479" t="s">
        <v>644</v>
      </c>
      <c r="G377" s="479"/>
      <c r="H377" s="479"/>
      <c r="I377" s="479"/>
      <c r="J377" s="46"/>
    </row>
    <row r="378" spans="1:9" s="14" customFormat="1" ht="16.5">
      <c r="A378" s="473" t="s">
        <v>521</v>
      </c>
      <c r="B378" s="473"/>
      <c r="C378" s="473"/>
      <c r="D378" s="473"/>
      <c r="E378" s="473"/>
      <c r="F378" s="473"/>
      <c r="G378" s="472" t="s">
        <v>154</v>
      </c>
      <c r="H378" s="472"/>
      <c r="I378" s="472"/>
    </row>
    <row r="379" spans="1:9" ht="15.75">
      <c r="A379" s="141"/>
      <c r="B379" s="141"/>
      <c r="C379" s="141"/>
      <c r="D379" s="141"/>
      <c r="E379" s="141"/>
      <c r="F379" s="171"/>
      <c r="G379" s="171"/>
      <c r="H379" s="171"/>
      <c r="I379" s="171"/>
    </row>
    <row r="380" spans="1:9" ht="15.75">
      <c r="A380" s="141"/>
      <c r="B380" s="141"/>
      <c r="C380" s="141"/>
      <c r="D380" s="141"/>
      <c r="E380" s="141"/>
      <c r="F380" s="171"/>
      <c r="G380" s="171"/>
      <c r="H380" s="171"/>
      <c r="I380" s="171"/>
    </row>
    <row r="381" spans="1:9" ht="15.75">
      <c r="A381" s="321" t="s">
        <v>646</v>
      </c>
      <c r="B381" s="321"/>
      <c r="C381" s="321"/>
      <c r="D381" s="321"/>
      <c r="E381" s="321" t="s">
        <v>646</v>
      </c>
      <c r="F381" s="322"/>
      <c r="G381" s="322"/>
      <c r="H381" s="322" t="s">
        <v>646</v>
      </c>
      <c r="I381" s="171"/>
    </row>
    <row r="382" spans="1:9" ht="15.75">
      <c r="A382" s="141"/>
      <c r="B382" s="141"/>
      <c r="C382" s="141"/>
      <c r="D382" s="141"/>
      <c r="E382" s="141"/>
      <c r="F382" s="171"/>
      <c r="G382" s="171"/>
      <c r="H382" s="171"/>
      <c r="I382" s="171"/>
    </row>
    <row r="383" spans="1:9" ht="15.75">
      <c r="A383" s="141"/>
      <c r="B383" s="141"/>
      <c r="C383" s="141"/>
      <c r="D383" s="141"/>
      <c r="E383" s="141"/>
      <c r="F383" s="171"/>
      <c r="G383" s="171"/>
      <c r="H383" s="171"/>
      <c r="I383" s="171"/>
    </row>
    <row r="384" spans="1:9" ht="15.75">
      <c r="A384" s="141"/>
      <c r="B384" s="141"/>
      <c r="C384" s="141"/>
      <c r="D384" s="141"/>
      <c r="E384" s="141"/>
      <c r="F384" s="171"/>
      <c r="G384" s="171"/>
      <c r="H384" s="171"/>
      <c r="I384" s="171"/>
    </row>
    <row r="385" spans="1:9" s="14" customFormat="1" ht="16.5">
      <c r="A385" s="473" t="s">
        <v>522</v>
      </c>
      <c r="B385" s="473"/>
      <c r="C385" s="473"/>
      <c r="D385" s="473"/>
      <c r="E385" s="473"/>
      <c r="F385" s="473"/>
      <c r="G385" s="472" t="s">
        <v>309</v>
      </c>
      <c r="H385" s="472"/>
      <c r="I385" s="472"/>
    </row>
    <row r="386" spans="1:9" ht="15.75">
      <c r="A386" s="141"/>
      <c r="B386" s="141"/>
      <c r="C386" s="141"/>
      <c r="D386" s="141"/>
      <c r="E386" s="141"/>
      <c r="F386" s="171"/>
      <c r="G386" s="171"/>
      <c r="H386" s="171"/>
      <c r="I386" s="171"/>
    </row>
    <row r="387" spans="1:9" ht="15.75">
      <c r="A387" s="141"/>
      <c r="B387" s="141"/>
      <c r="C387" s="141"/>
      <c r="D387" s="141"/>
      <c r="E387" s="141"/>
      <c r="F387" s="171"/>
      <c r="G387" s="171"/>
      <c r="H387" s="171"/>
      <c r="I387" s="171"/>
    </row>
    <row r="388" spans="1:9" ht="15.75">
      <c r="A388" s="141"/>
      <c r="B388" s="141"/>
      <c r="C388" s="141"/>
      <c r="D388" s="141"/>
      <c r="E388" s="141"/>
      <c r="F388" s="171"/>
      <c r="G388" s="171"/>
      <c r="H388" s="171"/>
      <c r="I388" s="171"/>
    </row>
    <row r="389" spans="1:9" ht="15.75">
      <c r="A389" s="141"/>
      <c r="B389" s="141"/>
      <c r="C389" s="141"/>
      <c r="D389" s="141"/>
      <c r="E389" s="141"/>
      <c r="F389" s="171"/>
      <c r="G389" s="171"/>
      <c r="H389" s="171"/>
      <c r="I389" s="171"/>
    </row>
    <row r="390" spans="1:9" ht="15.75">
      <c r="A390" s="141"/>
      <c r="B390" s="141"/>
      <c r="C390" s="141"/>
      <c r="D390" s="141"/>
      <c r="E390" s="141"/>
      <c r="F390" s="171"/>
      <c r="G390" s="171"/>
      <c r="H390" s="171"/>
      <c r="I390" s="171"/>
    </row>
    <row r="391" spans="1:9" ht="15.75">
      <c r="A391" s="141"/>
      <c r="B391" s="141"/>
      <c r="C391" s="141"/>
      <c r="D391" s="141"/>
      <c r="E391" s="141"/>
      <c r="F391" s="171"/>
      <c r="G391" s="171"/>
      <c r="H391" s="171"/>
      <c r="I391" s="171"/>
    </row>
    <row r="392" spans="1:9" ht="15.75">
      <c r="A392" s="141"/>
      <c r="B392" s="141"/>
      <c r="C392" s="141"/>
      <c r="D392" s="141"/>
      <c r="E392" s="141"/>
      <c r="F392" s="171"/>
      <c r="G392" s="171"/>
      <c r="H392" s="171"/>
      <c r="I392" s="171"/>
    </row>
    <row r="393" spans="1:9" ht="15.75">
      <c r="A393" s="141"/>
      <c r="B393" s="141"/>
      <c r="C393" s="141"/>
      <c r="D393" s="141"/>
      <c r="E393" s="141"/>
      <c r="F393" s="171"/>
      <c r="G393" s="171"/>
      <c r="H393" s="171"/>
      <c r="I393" s="171"/>
    </row>
    <row r="394" spans="1:9" ht="15.75">
      <c r="A394" s="141"/>
      <c r="B394" s="141"/>
      <c r="C394" s="141"/>
      <c r="D394" s="141"/>
      <c r="E394" s="141"/>
      <c r="F394" s="171"/>
      <c r="G394" s="171"/>
      <c r="H394" s="171"/>
      <c r="I394" s="171"/>
    </row>
    <row r="395" spans="1:9" ht="15.75">
      <c r="A395" s="141"/>
      <c r="B395" s="141"/>
      <c r="C395" s="141"/>
      <c r="D395" s="141"/>
      <c r="E395" s="141"/>
      <c r="F395" s="171"/>
      <c r="G395" s="171"/>
      <c r="H395" s="171"/>
      <c r="I395" s="171"/>
    </row>
    <row r="396" spans="1:9" ht="15">
      <c r="A396" s="18"/>
      <c r="B396" s="18"/>
      <c r="C396" s="18"/>
      <c r="D396" s="18"/>
      <c r="E396" s="18"/>
      <c r="F396" s="21"/>
      <c r="G396" s="21"/>
      <c r="H396" s="21"/>
      <c r="I396" s="21"/>
    </row>
    <row r="397" spans="1:9" ht="15">
      <c r="A397" s="18"/>
      <c r="B397" s="18"/>
      <c r="C397" s="18"/>
      <c r="D397" s="18"/>
      <c r="E397" s="18"/>
      <c r="F397" s="21"/>
      <c r="G397" s="21"/>
      <c r="H397" s="21"/>
      <c r="I397" s="21"/>
    </row>
    <row r="398" spans="1:9" ht="15">
      <c r="A398" s="18"/>
      <c r="B398" s="18"/>
      <c r="C398" s="18"/>
      <c r="D398" s="18"/>
      <c r="E398" s="18"/>
      <c r="F398" s="21"/>
      <c r="G398" s="21"/>
      <c r="H398" s="21"/>
      <c r="I398" s="21"/>
    </row>
    <row r="399" spans="1:9" ht="15">
      <c r="A399" s="18"/>
      <c r="B399" s="18"/>
      <c r="C399" s="18"/>
      <c r="D399" s="18"/>
      <c r="E399" s="18"/>
      <c r="F399" s="21"/>
      <c r="G399" s="21"/>
      <c r="H399" s="21"/>
      <c r="I399" s="21"/>
    </row>
    <row r="400" spans="1:9" ht="15">
      <c r="A400" s="18"/>
      <c r="B400" s="18"/>
      <c r="C400" s="18"/>
      <c r="D400" s="18"/>
      <c r="E400" s="18"/>
      <c r="F400" s="21"/>
      <c r="G400" s="21"/>
      <c r="H400" s="21"/>
      <c r="I400" s="21"/>
    </row>
    <row r="401" spans="1:9" ht="15">
      <c r="A401" s="18"/>
      <c r="B401" s="18"/>
      <c r="C401" s="18"/>
      <c r="D401" s="18"/>
      <c r="E401" s="18"/>
      <c r="F401" s="21"/>
      <c r="G401" s="21"/>
      <c r="H401" s="21"/>
      <c r="I401" s="21"/>
    </row>
    <row r="402" spans="1:9" ht="15">
      <c r="A402" s="18"/>
      <c r="B402" s="18"/>
      <c r="C402" s="18"/>
      <c r="D402" s="18"/>
      <c r="E402" s="18"/>
      <c r="F402" s="21"/>
      <c r="G402" s="21"/>
      <c r="H402" s="21"/>
      <c r="I402" s="21"/>
    </row>
    <row r="403" spans="1:9" ht="15">
      <c r="A403" s="18"/>
      <c r="B403" s="18"/>
      <c r="C403" s="18"/>
      <c r="D403" s="18"/>
      <c r="E403" s="18"/>
      <c r="F403" s="21"/>
      <c r="G403" s="21"/>
      <c r="H403" s="21"/>
      <c r="I403" s="21"/>
    </row>
    <row r="404" spans="1:9" ht="15">
      <c r="A404" s="18"/>
      <c r="B404" s="18"/>
      <c r="C404" s="18"/>
      <c r="D404" s="18"/>
      <c r="E404" s="18"/>
      <c r="F404" s="21"/>
      <c r="G404" s="21"/>
      <c r="H404" s="21"/>
      <c r="I404" s="21"/>
    </row>
    <row r="405" spans="1:9" ht="15">
      <c r="A405" s="18"/>
      <c r="B405" s="18"/>
      <c r="C405" s="18"/>
      <c r="D405" s="18"/>
      <c r="E405" s="18"/>
      <c r="F405" s="21"/>
      <c r="G405" s="21"/>
      <c r="H405" s="21"/>
      <c r="I405" s="21"/>
    </row>
    <row r="406" spans="1:9" ht="15">
      <c r="A406" s="18"/>
      <c r="B406" s="18"/>
      <c r="C406" s="18"/>
      <c r="D406" s="18"/>
      <c r="E406" s="18"/>
      <c r="F406" s="21"/>
      <c r="G406" s="21"/>
      <c r="H406" s="21"/>
      <c r="I406" s="21"/>
    </row>
    <row r="407" spans="1:9" ht="15">
      <c r="A407" s="18"/>
      <c r="B407" s="18"/>
      <c r="C407" s="18"/>
      <c r="D407" s="18"/>
      <c r="E407" s="18"/>
      <c r="F407" s="21"/>
      <c r="G407" s="21"/>
      <c r="H407" s="21"/>
      <c r="I407" s="21"/>
    </row>
    <row r="408" spans="1:9" ht="15">
      <c r="A408" s="18"/>
      <c r="B408" s="18"/>
      <c r="C408" s="18"/>
      <c r="D408" s="18"/>
      <c r="E408" s="18"/>
      <c r="F408" s="21"/>
      <c r="G408" s="21"/>
      <c r="H408" s="21"/>
      <c r="I408" s="21"/>
    </row>
    <row r="409" spans="1:9" ht="15">
      <c r="A409" s="18"/>
      <c r="B409" s="18"/>
      <c r="C409" s="18"/>
      <c r="D409" s="18"/>
      <c r="E409" s="18"/>
      <c r="F409" s="21"/>
      <c r="G409" s="21"/>
      <c r="H409" s="21"/>
      <c r="I409" s="21"/>
    </row>
    <row r="410" spans="1:9" ht="15">
      <c r="A410" s="18"/>
      <c r="B410" s="18"/>
      <c r="C410" s="18"/>
      <c r="D410" s="18"/>
      <c r="E410" s="18"/>
      <c r="F410" s="21"/>
      <c r="G410" s="21"/>
      <c r="H410" s="21"/>
      <c r="I410" s="21"/>
    </row>
    <row r="411" spans="1:9" ht="15">
      <c r="A411" s="18"/>
      <c r="B411" s="18"/>
      <c r="C411" s="18"/>
      <c r="D411" s="18"/>
      <c r="E411" s="18"/>
      <c r="F411" s="21"/>
      <c r="G411" s="21"/>
      <c r="H411" s="21"/>
      <c r="I411" s="21"/>
    </row>
    <row r="412" spans="1:9" ht="15">
      <c r="A412" s="18"/>
      <c r="B412" s="18"/>
      <c r="C412" s="18"/>
      <c r="D412" s="18"/>
      <c r="E412" s="18"/>
      <c r="F412" s="21"/>
      <c r="G412" s="21"/>
      <c r="H412" s="21"/>
      <c r="I412" s="21"/>
    </row>
    <row r="413" spans="1:9" ht="15">
      <c r="A413" s="18"/>
      <c r="B413" s="18"/>
      <c r="C413" s="18"/>
      <c r="D413" s="18"/>
      <c r="E413" s="18"/>
      <c r="F413" s="21"/>
      <c r="G413" s="21"/>
      <c r="H413" s="21"/>
      <c r="I413" s="21"/>
    </row>
    <row r="414" spans="1:9" ht="15">
      <c r="A414" s="18"/>
      <c r="B414" s="18"/>
      <c r="C414" s="18"/>
      <c r="D414" s="18"/>
      <c r="E414" s="18"/>
      <c r="F414" s="21"/>
      <c r="G414" s="21"/>
      <c r="H414" s="21"/>
      <c r="I414" s="21"/>
    </row>
    <row r="415" spans="1:9" ht="15">
      <c r="A415" s="18"/>
      <c r="B415" s="18"/>
      <c r="C415" s="18"/>
      <c r="D415" s="18"/>
      <c r="E415" s="18"/>
      <c r="F415" s="21"/>
      <c r="G415" s="21"/>
      <c r="H415" s="21"/>
      <c r="I415" s="21"/>
    </row>
    <row r="416" spans="1:9" ht="15">
      <c r="A416" s="18"/>
      <c r="B416" s="18"/>
      <c r="C416" s="18"/>
      <c r="D416" s="18"/>
      <c r="E416" s="18"/>
      <c r="F416" s="21"/>
      <c r="G416" s="21"/>
      <c r="H416" s="21"/>
      <c r="I416" s="21"/>
    </row>
    <row r="417" spans="1:9" ht="15">
      <c r="A417" s="18"/>
      <c r="B417" s="18"/>
      <c r="C417" s="18"/>
      <c r="D417" s="18"/>
      <c r="E417" s="18"/>
      <c r="F417" s="21"/>
      <c r="G417" s="21"/>
      <c r="H417" s="21"/>
      <c r="I417" s="21"/>
    </row>
    <row r="418" spans="1:9" ht="15">
      <c r="A418" s="22"/>
      <c r="B418" s="22"/>
      <c r="C418" s="22"/>
      <c r="D418" s="22"/>
      <c r="E418" s="22"/>
      <c r="F418" s="23"/>
      <c r="G418" s="23"/>
      <c r="H418" s="23"/>
      <c r="I418" s="23"/>
    </row>
    <row r="419" spans="1:9" ht="15.75">
      <c r="A419" s="24"/>
      <c r="B419" s="25"/>
      <c r="C419" s="25"/>
      <c r="D419" s="25"/>
      <c r="E419" s="25"/>
      <c r="F419" s="26"/>
      <c r="G419" s="26"/>
      <c r="H419" s="26"/>
      <c r="I419" s="26"/>
    </row>
    <row r="420" spans="1:9" ht="15.75">
      <c r="A420" s="20"/>
      <c r="B420" s="18"/>
      <c r="C420" s="18"/>
      <c r="D420" s="18"/>
      <c r="E420" s="18"/>
      <c r="F420" s="21"/>
      <c r="G420" s="21"/>
      <c r="H420" s="21"/>
      <c r="I420" s="21"/>
    </row>
    <row r="421" spans="1:9" ht="15.75">
      <c r="A421" s="20"/>
      <c r="B421" s="18"/>
      <c r="C421" s="18"/>
      <c r="D421" s="18"/>
      <c r="E421" s="18"/>
      <c r="F421" s="21"/>
      <c r="G421" s="21"/>
      <c r="H421" s="21"/>
      <c r="I421" s="21"/>
    </row>
    <row r="422" spans="1:9" ht="15.75">
      <c r="A422" s="20"/>
      <c r="B422" s="18"/>
      <c r="C422" s="18"/>
      <c r="D422" s="18"/>
      <c r="E422" s="18"/>
      <c r="F422" s="21"/>
      <c r="G422" s="21"/>
      <c r="H422" s="21"/>
      <c r="I422" s="21"/>
    </row>
    <row r="423" spans="1:9" ht="15.75">
      <c r="A423" s="20"/>
      <c r="B423" s="18"/>
      <c r="C423" s="18"/>
      <c r="D423" s="18"/>
      <c r="E423" s="18"/>
      <c r="F423" s="21"/>
      <c r="G423" s="21"/>
      <c r="H423" s="21"/>
      <c r="I423" s="21"/>
    </row>
  </sheetData>
  <sheetProtection password="DAF5" sheet="1" objects="1" scenarios="1"/>
  <mergeCells count="364">
    <mergeCell ref="F377:I377"/>
    <mergeCell ref="F245:G245"/>
    <mergeCell ref="H245:I245"/>
    <mergeCell ref="A88:D88"/>
    <mergeCell ref="A89:G89"/>
    <mergeCell ref="A91:F91"/>
    <mergeCell ref="H113:I113"/>
    <mergeCell ref="H114:I114"/>
    <mergeCell ref="H109:I109"/>
    <mergeCell ref="H110:I110"/>
    <mergeCell ref="A102:E102"/>
    <mergeCell ref="F102:G102"/>
    <mergeCell ref="H102:I102"/>
    <mergeCell ref="A108:E108"/>
    <mergeCell ref="H103:I103"/>
    <mergeCell ref="H104:I104"/>
    <mergeCell ref="H105:I105"/>
    <mergeCell ref="H106:I106"/>
    <mergeCell ref="H107:I107"/>
    <mergeCell ref="H108:I108"/>
    <mergeCell ref="A82:I82"/>
    <mergeCell ref="A84:H84"/>
    <mergeCell ref="A86:E86"/>
    <mergeCell ref="A87:F87"/>
    <mergeCell ref="A40:H40"/>
    <mergeCell ref="A54:G54"/>
    <mergeCell ref="A47:E47"/>
    <mergeCell ref="A50:F50"/>
    <mergeCell ref="A51:G51"/>
    <mergeCell ref="A52:F52"/>
    <mergeCell ref="A34:I34"/>
    <mergeCell ref="A35:C35"/>
    <mergeCell ref="A36:D36"/>
    <mergeCell ref="A39:I39"/>
    <mergeCell ref="H112:I112"/>
    <mergeCell ref="F113:G113"/>
    <mergeCell ref="F114:G114"/>
    <mergeCell ref="F109:G109"/>
    <mergeCell ref="F110:G110"/>
    <mergeCell ref="F111:G111"/>
    <mergeCell ref="F112:G112"/>
    <mergeCell ref="H111:I111"/>
    <mergeCell ref="F361:G361"/>
    <mergeCell ref="H361:I361"/>
    <mergeCell ref="G378:I378"/>
    <mergeCell ref="G385:I385"/>
    <mergeCell ref="A385:F385"/>
    <mergeCell ref="A378:F378"/>
    <mergeCell ref="F363:G363"/>
    <mergeCell ref="F364:G364"/>
    <mergeCell ref="F367:G367"/>
    <mergeCell ref="F368:G368"/>
    <mergeCell ref="H307:I307"/>
    <mergeCell ref="H308:I308"/>
    <mergeCell ref="F303:G303"/>
    <mergeCell ref="H303:I303"/>
    <mergeCell ref="F304:G304"/>
    <mergeCell ref="F305:G305"/>
    <mergeCell ref="F306:G306"/>
    <mergeCell ref="F307:G307"/>
    <mergeCell ref="F308:G308"/>
    <mergeCell ref="H312:I312"/>
    <mergeCell ref="H141:I141"/>
    <mergeCell ref="F220:G220"/>
    <mergeCell ref="H220:I220"/>
    <mergeCell ref="H145:I145"/>
    <mergeCell ref="H144:I144"/>
    <mergeCell ref="H143:I143"/>
    <mergeCell ref="H142:I142"/>
    <mergeCell ref="H175:H177"/>
    <mergeCell ref="H306:I306"/>
    <mergeCell ref="I175:I177"/>
    <mergeCell ref="G198:G200"/>
    <mergeCell ref="F313:G313"/>
    <mergeCell ref="H313:I313"/>
    <mergeCell ref="F300:G300"/>
    <mergeCell ref="H300:I300"/>
    <mergeCell ref="F301:G301"/>
    <mergeCell ref="F302:G302"/>
    <mergeCell ref="H302:I302"/>
    <mergeCell ref="H301:I301"/>
    <mergeCell ref="F358:G358"/>
    <mergeCell ref="F355:G355"/>
    <mergeCell ref="F315:G315"/>
    <mergeCell ref="F338:G338"/>
    <mergeCell ref="H314:I314"/>
    <mergeCell ref="H315:I315"/>
    <mergeCell ref="F314:G314"/>
    <mergeCell ref="H316:I316"/>
    <mergeCell ref="F316:G316"/>
    <mergeCell ref="H330:I330"/>
    <mergeCell ref="H331:I331"/>
    <mergeCell ref="H332:I332"/>
    <mergeCell ref="H334:I334"/>
    <mergeCell ref="F144:G144"/>
    <mergeCell ref="F145:G145"/>
    <mergeCell ref="F141:G141"/>
    <mergeCell ref="F334:G334"/>
    <mergeCell ref="F332:G332"/>
    <mergeCell ref="F331:G331"/>
    <mergeCell ref="F329:G329"/>
    <mergeCell ref="F333:G333"/>
    <mergeCell ref="F330:G330"/>
    <mergeCell ref="F312:G312"/>
    <mergeCell ref="F138:G138"/>
    <mergeCell ref="F139:G139"/>
    <mergeCell ref="F142:G142"/>
    <mergeCell ref="F143:G143"/>
    <mergeCell ref="F132:G132"/>
    <mergeCell ref="F133:G133"/>
    <mergeCell ref="F137:G137"/>
    <mergeCell ref="F134:G134"/>
    <mergeCell ref="F115:G115"/>
    <mergeCell ref="F116:G116"/>
    <mergeCell ref="F117:G117"/>
    <mergeCell ref="F118:G118"/>
    <mergeCell ref="F119:G119"/>
    <mergeCell ref="F120:G120"/>
    <mergeCell ref="F121:G121"/>
    <mergeCell ref="F131:G131"/>
    <mergeCell ref="F122:G122"/>
    <mergeCell ref="F123:G123"/>
    <mergeCell ref="A134:E134"/>
    <mergeCell ref="A145:E145"/>
    <mergeCell ref="F124:G124"/>
    <mergeCell ref="F125:G125"/>
    <mergeCell ref="F126:G126"/>
    <mergeCell ref="F127:G127"/>
    <mergeCell ref="F129:G129"/>
    <mergeCell ref="F130:G130"/>
    <mergeCell ref="A127:E127"/>
    <mergeCell ref="F136:G136"/>
    <mergeCell ref="A1:E1"/>
    <mergeCell ref="A5:I5"/>
    <mergeCell ref="A6:I6"/>
    <mergeCell ref="G3:J3"/>
    <mergeCell ref="G101:I101"/>
    <mergeCell ref="F103:G103"/>
    <mergeCell ref="F104:G104"/>
    <mergeCell ref="F105:G105"/>
    <mergeCell ref="F106:G106"/>
    <mergeCell ref="F247:G247"/>
    <mergeCell ref="H247:I247"/>
    <mergeCell ref="A260:E260"/>
    <mergeCell ref="F107:G107"/>
    <mergeCell ref="F108:G108"/>
    <mergeCell ref="H139:I139"/>
    <mergeCell ref="H138:I138"/>
    <mergeCell ref="H137:I137"/>
    <mergeCell ref="H136:I136"/>
    <mergeCell ref="A281:E281"/>
    <mergeCell ref="F254:G254"/>
    <mergeCell ref="F256:G256"/>
    <mergeCell ref="F262:G262"/>
    <mergeCell ref="F263:G263"/>
    <mergeCell ref="F264:G264"/>
    <mergeCell ref="F265:G265"/>
    <mergeCell ref="F266:G266"/>
    <mergeCell ref="F267:G267"/>
    <mergeCell ref="F268:G268"/>
    <mergeCell ref="A290:E290"/>
    <mergeCell ref="A151:C151"/>
    <mergeCell ref="A160:C160"/>
    <mergeCell ref="A167:C167"/>
    <mergeCell ref="E175:E177"/>
    <mergeCell ref="A178:C178"/>
    <mergeCell ref="A187:C187"/>
    <mergeCell ref="A228:C228"/>
    <mergeCell ref="A237:C237"/>
    <mergeCell ref="A194:C194"/>
    <mergeCell ref="H130:I130"/>
    <mergeCell ref="H129:I129"/>
    <mergeCell ref="H127:I127"/>
    <mergeCell ref="H134:I134"/>
    <mergeCell ref="H132:I132"/>
    <mergeCell ref="H133:I133"/>
    <mergeCell ref="H131:I131"/>
    <mergeCell ref="H116:I116"/>
    <mergeCell ref="H123:I123"/>
    <mergeCell ref="H122:I122"/>
    <mergeCell ref="H121:I121"/>
    <mergeCell ref="H120:I120"/>
    <mergeCell ref="H119:I119"/>
    <mergeCell ref="H118:I118"/>
    <mergeCell ref="H117:I117"/>
    <mergeCell ref="H126:I126"/>
    <mergeCell ref="H125:I125"/>
    <mergeCell ref="H124:I124"/>
    <mergeCell ref="F252:G252"/>
    <mergeCell ref="G148:G150"/>
    <mergeCell ref="H148:H150"/>
    <mergeCell ref="I148:I150"/>
    <mergeCell ref="H219:I219"/>
    <mergeCell ref="I198:I200"/>
    <mergeCell ref="F198:F200"/>
    <mergeCell ref="F219:G219"/>
    <mergeCell ref="G175:G177"/>
    <mergeCell ref="H198:H200"/>
    <mergeCell ref="H115:I115"/>
    <mergeCell ref="A147:I147"/>
    <mergeCell ref="A148:C150"/>
    <mergeCell ref="D148:D150"/>
    <mergeCell ref="E148:E150"/>
    <mergeCell ref="F148:F150"/>
    <mergeCell ref="A175:D177"/>
    <mergeCell ref="F248:G248"/>
    <mergeCell ref="F249:G249"/>
    <mergeCell ref="F250:G250"/>
    <mergeCell ref="H248:I248"/>
    <mergeCell ref="H249:I249"/>
    <mergeCell ref="H250:I250"/>
    <mergeCell ref="F269:G269"/>
    <mergeCell ref="F270:G270"/>
    <mergeCell ref="F271:G271"/>
    <mergeCell ref="F272:G272"/>
    <mergeCell ref="F273:G273"/>
    <mergeCell ref="F274:G274"/>
    <mergeCell ref="F275:G275"/>
    <mergeCell ref="F278:G278"/>
    <mergeCell ref="F279:G279"/>
    <mergeCell ref="F280:G280"/>
    <mergeCell ref="F281:G281"/>
    <mergeCell ref="F283:G283"/>
    <mergeCell ref="F284:G284"/>
    <mergeCell ref="H368:I368"/>
    <mergeCell ref="F298:G298"/>
    <mergeCell ref="H296:I296"/>
    <mergeCell ref="H297:I297"/>
    <mergeCell ref="H298:I298"/>
    <mergeCell ref="H304:I304"/>
    <mergeCell ref="H305:I305"/>
    <mergeCell ref="F335:G335"/>
    <mergeCell ref="F296:G296"/>
    <mergeCell ref="F297:G297"/>
    <mergeCell ref="H294:I294"/>
    <mergeCell ref="H292:I292"/>
    <mergeCell ref="F289:G289"/>
    <mergeCell ref="F290:G290"/>
    <mergeCell ref="F292:G292"/>
    <mergeCell ref="F294:G294"/>
    <mergeCell ref="H285:I285"/>
    <mergeCell ref="H284:I284"/>
    <mergeCell ref="H283:I283"/>
    <mergeCell ref="H367:I367"/>
    <mergeCell ref="H290:I290"/>
    <mergeCell ref="H289:I289"/>
    <mergeCell ref="H286:I286"/>
    <mergeCell ref="H295:I295"/>
    <mergeCell ref="H363:I363"/>
    <mergeCell ref="H329:I329"/>
    <mergeCell ref="H281:I281"/>
    <mergeCell ref="H280:I280"/>
    <mergeCell ref="H279:I279"/>
    <mergeCell ref="H278:I278"/>
    <mergeCell ref="H275:I275"/>
    <mergeCell ref="H274:I274"/>
    <mergeCell ref="H273:I273"/>
    <mergeCell ref="H272:I272"/>
    <mergeCell ref="H266:I266"/>
    <mergeCell ref="H265:I265"/>
    <mergeCell ref="H264:I264"/>
    <mergeCell ref="H271:I271"/>
    <mergeCell ref="H270:I270"/>
    <mergeCell ref="H269:I269"/>
    <mergeCell ref="H268:I268"/>
    <mergeCell ref="F175:F177"/>
    <mergeCell ref="A201:C201"/>
    <mergeCell ref="H262:I262"/>
    <mergeCell ref="H252:I252"/>
    <mergeCell ref="H251:I251"/>
    <mergeCell ref="H254:I254"/>
    <mergeCell ref="H256:I256"/>
    <mergeCell ref="H258:I258"/>
    <mergeCell ref="H259:I259"/>
    <mergeCell ref="H260:I260"/>
    <mergeCell ref="A209:C209"/>
    <mergeCell ref="A215:C215"/>
    <mergeCell ref="E198:E200"/>
    <mergeCell ref="A225:D227"/>
    <mergeCell ref="E225:E227"/>
    <mergeCell ref="A198:C200"/>
    <mergeCell ref="D198:D200"/>
    <mergeCell ref="F225:F227"/>
    <mergeCell ref="G225:G227"/>
    <mergeCell ref="H348:I348"/>
    <mergeCell ref="H225:H227"/>
    <mergeCell ref="I225:I227"/>
    <mergeCell ref="F287:G287"/>
    <mergeCell ref="F288:G288"/>
    <mergeCell ref="H288:I288"/>
    <mergeCell ref="H287:I287"/>
    <mergeCell ref="H257:I257"/>
    <mergeCell ref="H263:I263"/>
    <mergeCell ref="F257:G257"/>
    <mergeCell ref="F356:G356"/>
    <mergeCell ref="F359:G359"/>
    <mergeCell ref="F347:G347"/>
    <mergeCell ref="F295:G295"/>
    <mergeCell ref="F285:G285"/>
    <mergeCell ref="F286:G286"/>
    <mergeCell ref="F357:G357"/>
    <mergeCell ref="H267:I267"/>
    <mergeCell ref="F251:G251"/>
    <mergeCell ref="F258:G258"/>
    <mergeCell ref="F259:G259"/>
    <mergeCell ref="F260:G260"/>
    <mergeCell ref="A374:I374"/>
    <mergeCell ref="H357:I357"/>
    <mergeCell ref="F336:G336"/>
    <mergeCell ref="H365:I365"/>
    <mergeCell ref="H366:I366"/>
    <mergeCell ref="H364:I364"/>
    <mergeCell ref="H336:I336"/>
    <mergeCell ref="F365:G365"/>
    <mergeCell ref="F366:G366"/>
    <mergeCell ref="A360:E360"/>
    <mergeCell ref="A333:E333"/>
    <mergeCell ref="H355:I355"/>
    <mergeCell ref="H356:I356"/>
    <mergeCell ref="H353:I353"/>
    <mergeCell ref="F352:G352"/>
    <mergeCell ref="F348:G348"/>
    <mergeCell ref="H352:I352"/>
    <mergeCell ref="F346:G346"/>
    <mergeCell ref="F345:G345"/>
    <mergeCell ref="F353:G353"/>
    <mergeCell ref="A10:I10"/>
    <mergeCell ref="A12:I12"/>
    <mergeCell ref="A14:F14"/>
    <mergeCell ref="A15:H15"/>
    <mergeCell ref="A20:H20"/>
    <mergeCell ref="A16:F16"/>
    <mergeCell ref="A17:D17"/>
    <mergeCell ref="A18:F18"/>
    <mergeCell ref="A22:G22"/>
    <mergeCell ref="A23:I23"/>
    <mergeCell ref="A24:I24"/>
    <mergeCell ref="A32:I32"/>
    <mergeCell ref="A28:I28"/>
    <mergeCell ref="A29:H29"/>
    <mergeCell ref="A30:I30"/>
    <mergeCell ref="A31:I31"/>
    <mergeCell ref="A57:E57"/>
    <mergeCell ref="A58:C58"/>
    <mergeCell ref="A59:D59"/>
    <mergeCell ref="A56:I56"/>
    <mergeCell ref="A60:H60"/>
    <mergeCell ref="A61:G61"/>
    <mergeCell ref="A65:E65"/>
    <mergeCell ref="A66:G66"/>
    <mergeCell ref="A67:H67"/>
    <mergeCell ref="A68:H68"/>
    <mergeCell ref="A69:H69"/>
    <mergeCell ref="A73:F73"/>
    <mergeCell ref="A331:E331"/>
    <mergeCell ref="F350:G350"/>
    <mergeCell ref="H350:I350"/>
    <mergeCell ref="A75:F75"/>
    <mergeCell ref="A77:I77"/>
    <mergeCell ref="A80:F80"/>
    <mergeCell ref="H345:I345"/>
    <mergeCell ref="A350:E350"/>
    <mergeCell ref="H333:I333"/>
    <mergeCell ref="H335:I335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F21" sqref="F21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bestFit="1" customWidth="1"/>
  </cols>
  <sheetData>
    <row r="1" spans="1:9" ht="15.75">
      <c r="A1" s="480" t="s">
        <v>576</v>
      </c>
      <c r="B1" s="480"/>
      <c r="C1" s="480"/>
      <c r="D1" s="480"/>
      <c r="E1" s="480"/>
      <c r="F1" s="480"/>
      <c r="G1" s="480"/>
      <c r="H1" s="480"/>
      <c r="I1" s="480"/>
    </row>
    <row r="2" spans="1:9" ht="15">
      <c r="A2" s="431" t="s">
        <v>439</v>
      </c>
      <c r="B2" s="432"/>
      <c r="C2" s="437"/>
      <c r="D2" s="425" t="s">
        <v>523</v>
      </c>
      <c r="E2" s="425" t="s">
        <v>524</v>
      </c>
      <c r="F2" s="425" t="s">
        <v>577</v>
      </c>
      <c r="G2" s="425" t="s">
        <v>526</v>
      </c>
      <c r="H2" s="425" t="s">
        <v>527</v>
      </c>
      <c r="I2" s="425" t="s">
        <v>520</v>
      </c>
    </row>
    <row r="3" spans="1:9" ht="15">
      <c r="A3" s="481"/>
      <c r="B3" s="482"/>
      <c r="C3" s="483"/>
      <c r="D3" s="487"/>
      <c r="E3" s="487"/>
      <c r="F3" s="489"/>
      <c r="G3" s="489"/>
      <c r="H3" s="489"/>
      <c r="I3" s="487"/>
    </row>
    <row r="4" spans="1:9" ht="5.25" customHeight="1">
      <c r="A4" s="484"/>
      <c r="B4" s="485"/>
      <c r="C4" s="486"/>
      <c r="D4" s="488"/>
      <c r="E4" s="488"/>
      <c r="F4" s="490"/>
      <c r="G4" s="490"/>
      <c r="H4" s="490"/>
      <c r="I4" s="488"/>
    </row>
    <row r="5" spans="1:9" ht="15.75">
      <c r="A5" s="440" t="s">
        <v>578</v>
      </c>
      <c r="B5" s="441"/>
      <c r="C5" s="441"/>
      <c r="D5" s="177"/>
      <c r="E5" s="176"/>
      <c r="F5" s="177"/>
      <c r="G5" s="176"/>
      <c r="H5" s="177"/>
      <c r="I5" s="178"/>
    </row>
    <row r="6" spans="1:9" ht="15">
      <c r="A6" s="179" t="s">
        <v>445</v>
      </c>
      <c r="B6" s="252"/>
      <c r="C6" s="252"/>
      <c r="D6" s="200">
        <v>49838468249</v>
      </c>
      <c r="E6" s="183">
        <v>1334604612</v>
      </c>
      <c r="F6" s="200">
        <v>498026971775</v>
      </c>
      <c r="G6" s="183">
        <v>2513650197</v>
      </c>
      <c r="H6" s="200">
        <v>102857143</v>
      </c>
      <c r="I6" s="185">
        <f aca="true" t="shared" si="0" ref="I6:I23">SUM(D6:H6)</f>
        <v>551816551976</v>
      </c>
    </row>
    <row r="7" spans="1:9" ht="15.75">
      <c r="A7" s="186" t="s">
        <v>446</v>
      </c>
      <c r="B7" s="180"/>
      <c r="C7" s="180"/>
      <c r="D7" s="184"/>
      <c r="E7" s="253"/>
      <c r="F7" s="184">
        <v>890750455</v>
      </c>
      <c r="G7" s="187"/>
      <c r="H7" s="184"/>
      <c r="I7" s="185">
        <f t="shared" si="0"/>
        <v>890750455</v>
      </c>
    </row>
    <row r="8" spans="1:9" ht="15.75">
      <c r="A8" s="186" t="s">
        <v>447</v>
      </c>
      <c r="B8" s="180"/>
      <c r="C8" s="180"/>
      <c r="D8" s="184"/>
      <c r="E8" s="187"/>
      <c r="F8" s="184">
        <v>58669280</v>
      </c>
      <c r="G8" s="187"/>
      <c r="H8" s="184"/>
      <c r="I8" s="185">
        <f t="shared" si="0"/>
        <v>58669280</v>
      </c>
    </row>
    <row r="9" spans="1:9" ht="15.75">
      <c r="A9" s="186" t="s">
        <v>448</v>
      </c>
      <c r="B9" s="180"/>
      <c r="C9" s="180"/>
      <c r="D9" s="184"/>
      <c r="E9" s="187"/>
      <c r="F9" s="184"/>
      <c r="G9" s="187"/>
      <c r="H9" s="184"/>
      <c r="I9" s="185">
        <f t="shared" si="0"/>
        <v>0</v>
      </c>
    </row>
    <row r="10" spans="1:9" ht="15.75">
      <c r="A10" s="186" t="s">
        <v>528</v>
      </c>
      <c r="B10" s="180"/>
      <c r="C10" s="180"/>
      <c r="D10" s="184"/>
      <c r="E10" s="253"/>
      <c r="F10" s="184"/>
      <c r="G10" s="187"/>
      <c r="H10" s="184"/>
      <c r="I10" s="185">
        <f t="shared" si="0"/>
        <v>0</v>
      </c>
    </row>
    <row r="11" spans="1:9" ht="15.75">
      <c r="A11" s="186" t="s">
        <v>450</v>
      </c>
      <c r="B11" s="180"/>
      <c r="C11" s="180"/>
      <c r="D11" s="184"/>
      <c r="E11" s="187">
        <v>289299554</v>
      </c>
      <c r="F11" s="184"/>
      <c r="G11" s="187"/>
      <c r="H11" s="184"/>
      <c r="I11" s="185">
        <f t="shared" si="0"/>
        <v>289299554</v>
      </c>
    </row>
    <row r="12" spans="1:9" ht="15.75">
      <c r="A12" s="186" t="s">
        <v>451</v>
      </c>
      <c r="B12" s="180"/>
      <c r="C12" s="180"/>
      <c r="D12" s="184"/>
      <c r="E12" s="187"/>
      <c r="F12" s="184">
        <v>402668000</v>
      </c>
      <c r="G12" s="187"/>
      <c r="H12" s="184"/>
      <c r="I12" s="185">
        <f t="shared" si="0"/>
        <v>402668000</v>
      </c>
    </row>
    <row r="13" spans="1:9" s="3" customFormat="1" ht="15.75">
      <c r="A13" s="491" t="s">
        <v>632</v>
      </c>
      <c r="B13" s="492"/>
      <c r="C13" s="493"/>
      <c r="D13" s="200">
        <f>D6+D7+D8+D9-D10-D11-D12</f>
        <v>49838468249</v>
      </c>
      <c r="E13" s="200">
        <f>E6+E7+E8+E9-E10-E11-E12</f>
        <v>1045305058</v>
      </c>
      <c r="F13" s="200">
        <f>F6+F7+F8+F9-F10-F11-F12</f>
        <v>498573723510</v>
      </c>
      <c r="G13" s="200">
        <f>G6+G7+G8+G9-G10-G11-G12</f>
        <v>2513650197</v>
      </c>
      <c r="H13" s="200">
        <f>H6+H7+H8+H9-H10-H11-H12</f>
        <v>102857143</v>
      </c>
      <c r="I13" s="185">
        <f t="shared" si="0"/>
        <v>552074004157</v>
      </c>
    </row>
    <row r="14" spans="1:9" ht="15.75">
      <c r="A14" s="428" t="s">
        <v>453</v>
      </c>
      <c r="B14" s="429"/>
      <c r="C14" s="429"/>
      <c r="D14" s="184"/>
      <c r="E14" s="187"/>
      <c r="F14" s="184"/>
      <c r="G14" s="187"/>
      <c r="H14" s="184"/>
      <c r="I14" s="185"/>
    </row>
    <row r="15" spans="1:9" s="3" customFormat="1" ht="15.75">
      <c r="A15" s="179" t="s">
        <v>445</v>
      </c>
      <c r="B15" s="252"/>
      <c r="C15" s="252"/>
      <c r="D15" s="200">
        <v>11623806954</v>
      </c>
      <c r="E15" s="183">
        <v>1186497262</v>
      </c>
      <c r="F15" s="200">
        <v>132626853350</v>
      </c>
      <c r="G15" s="183">
        <v>1964893650</v>
      </c>
      <c r="H15" s="200">
        <v>102857143</v>
      </c>
      <c r="I15" s="185">
        <f t="shared" si="0"/>
        <v>147504908359</v>
      </c>
    </row>
    <row r="16" spans="1:10" ht="15.75">
      <c r="A16" s="186" t="s">
        <v>454</v>
      </c>
      <c r="B16" s="180"/>
      <c r="C16" s="180"/>
      <c r="D16" s="184">
        <f>227785780+6386251+295886648+52349692</f>
        <v>582408371</v>
      </c>
      <c r="E16" s="187">
        <f>24429432</f>
        <v>24429432</v>
      </c>
      <c r="F16" s="184">
        <f>8995284432+381834728+17667566+75500250</f>
        <v>9470286976</v>
      </c>
      <c r="G16" s="187">
        <f>30564000+2566152+12534344+33653420</f>
        <v>79317916</v>
      </c>
      <c r="H16" s="184"/>
      <c r="I16" s="185">
        <f t="shared" si="0"/>
        <v>10156442695</v>
      </c>
      <c r="J16" s="4"/>
    </row>
    <row r="17" spans="1:9" ht="15.75">
      <c r="A17" s="186" t="s">
        <v>528</v>
      </c>
      <c r="B17" s="180"/>
      <c r="C17" s="180"/>
      <c r="D17" s="184"/>
      <c r="E17" s="253"/>
      <c r="F17" s="254"/>
      <c r="G17" s="253"/>
      <c r="H17" s="254"/>
      <c r="I17" s="255">
        <f t="shared" si="0"/>
        <v>0</v>
      </c>
    </row>
    <row r="18" spans="1:9" ht="15.75">
      <c r="A18" s="186" t="s">
        <v>450</v>
      </c>
      <c r="B18" s="180"/>
      <c r="C18" s="180"/>
      <c r="D18" s="184"/>
      <c r="E18" s="187">
        <v>289299554</v>
      </c>
      <c r="F18" s="184"/>
      <c r="G18" s="187"/>
      <c r="H18" s="184"/>
      <c r="I18" s="185">
        <f t="shared" si="0"/>
        <v>289299554</v>
      </c>
    </row>
    <row r="19" spans="1:9" ht="15.75">
      <c r="A19" s="186" t="s">
        <v>451</v>
      </c>
      <c r="B19" s="180"/>
      <c r="C19" s="180"/>
      <c r="D19" s="184"/>
      <c r="E19" s="187"/>
      <c r="F19" s="184">
        <v>402668000</v>
      </c>
      <c r="G19" s="187"/>
      <c r="H19" s="184"/>
      <c r="I19" s="185">
        <f t="shared" si="0"/>
        <v>402668000</v>
      </c>
    </row>
    <row r="20" spans="1:10" s="3" customFormat="1" ht="15.75">
      <c r="A20" s="491" t="s">
        <v>632</v>
      </c>
      <c r="B20" s="492"/>
      <c r="C20" s="493"/>
      <c r="D20" s="200">
        <f aca="true" t="shared" si="1" ref="D20:I20">D15+D16-D17-D18-D19</f>
        <v>12206215325</v>
      </c>
      <c r="E20" s="200">
        <f t="shared" si="1"/>
        <v>921627140</v>
      </c>
      <c r="F20" s="200">
        <f t="shared" si="1"/>
        <v>141694472326</v>
      </c>
      <c r="G20" s="200">
        <f t="shared" si="1"/>
        <v>2044211566</v>
      </c>
      <c r="H20" s="200">
        <f t="shared" si="1"/>
        <v>102857143</v>
      </c>
      <c r="I20" s="200">
        <f t="shared" si="1"/>
        <v>156969383500</v>
      </c>
      <c r="J20" s="27"/>
    </row>
    <row r="21" spans="1:9" ht="15.75">
      <c r="A21" s="428" t="s">
        <v>530</v>
      </c>
      <c r="B21" s="429"/>
      <c r="C21" s="429"/>
      <c r="D21" s="184"/>
      <c r="E21" s="187"/>
      <c r="F21" s="184"/>
      <c r="G21" s="187"/>
      <c r="H21" s="184"/>
      <c r="I21" s="185"/>
    </row>
    <row r="22" spans="1:9" ht="15.75">
      <c r="A22" s="186" t="s">
        <v>531</v>
      </c>
      <c r="B22" s="180"/>
      <c r="C22" s="180"/>
      <c r="D22" s="184">
        <f>D6-D15</f>
        <v>38214661295</v>
      </c>
      <c r="E22" s="184">
        <f>E6-E15</f>
        <v>148107350</v>
      </c>
      <c r="F22" s="184">
        <f>F6-F15</f>
        <v>365400118425</v>
      </c>
      <c r="G22" s="184">
        <f>G6-G15</f>
        <v>548756547</v>
      </c>
      <c r="H22" s="184">
        <f>H6-H15</f>
        <v>0</v>
      </c>
      <c r="I22" s="185">
        <f t="shared" si="0"/>
        <v>404311643617</v>
      </c>
    </row>
    <row r="23" spans="1:9" ht="15.75">
      <c r="A23" s="494" t="s">
        <v>633</v>
      </c>
      <c r="B23" s="495"/>
      <c r="C23" s="496"/>
      <c r="D23" s="194">
        <f>D13-D20</f>
        <v>37632252924</v>
      </c>
      <c r="E23" s="194">
        <f>E13-E20</f>
        <v>123677918</v>
      </c>
      <c r="F23" s="194">
        <f>F13-F20</f>
        <v>356879251184</v>
      </c>
      <c r="G23" s="194">
        <f>G13-G20</f>
        <v>469438631</v>
      </c>
      <c r="H23" s="194">
        <f>H13-H20</f>
        <v>0</v>
      </c>
      <c r="I23" s="201">
        <f t="shared" si="0"/>
        <v>395104620657</v>
      </c>
    </row>
    <row r="24" spans="1:9" ht="15.75">
      <c r="A24" s="140"/>
      <c r="B24" s="141"/>
      <c r="C24" s="141"/>
      <c r="D24" s="141"/>
      <c r="E24" s="141"/>
      <c r="F24" s="141"/>
      <c r="G24" s="141"/>
      <c r="H24" s="141"/>
      <c r="I24" s="196"/>
    </row>
    <row r="25" spans="1:9" ht="15.75">
      <c r="A25" s="140"/>
      <c r="B25" s="141"/>
      <c r="C25" s="141"/>
      <c r="D25" s="141"/>
      <c r="E25" s="141"/>
      <c r="F25" s="141"/>
      <c r="G25" s="141"/>
      <c r="H25" s="141"/>
      <c r="I25" s="196"/>
    </row>
    <row r="26" spans="1:9" ht="15.75">
      <c r="A26" s="140"/>
      <c r="B26" s="141"/>
      <c r="C26" s="141"/>
      <c r="D26" s="141"/>
      <c r="E26" s="141"/>
      <c r="F26" s="141"/>
      <c r="G26" s="141"/>
      <c r="H26" s="141"/>
      <c r="I26" s="196"/>
    </row>
    <row r="27" spans="1:9" ht="15.75">
      <c r="A27" s="140"/>
      <c r="B27" s="141"/>
      <c r="C27" s="141"/>
      <c r="D27" s="141"/>
      <c r="E27" s="141"/>
      <c r="F27" s="141"/>
      <c r="G27" s="141"/>
      <c r="H27" s="141"/>
      <c r="I27" s="196"/>
    </row>
    <row r="28" spans="1:9" ht="15.75">
      <c r="A28" s="197" t="s">
        <v>532</v>
      </c>
      <c r="B28" s="163"/>
      <c r="C28" s="163"/>
      <c r="D28" s="163"/>
      <c r="E28" s="163"/>
      <c r="F28" s="163"/>
      <c r="G28" s="163"/>
      <c r="H28" s="163"/>
      <c r="I28" s="198"/>
    </row>
    <row r="29" spans="1:9" ht="15">
      <c r="A29" s="431" t="s">
        <v>439</v>
      </c>
      <c r="B29" s="432"/>
      <c r="C29" s="432"/>
      <c r="D29" s="437"/>
      <c r="E29" s="425" t="s">
        <v>524</v>
      </c>
      <c r="F29" s="425" t="s">
        <v>525</v>
      </c>
      <c r="G29" s="425" t="s">
        <v>526</v>
      </c>
      <c r="H29" s="425" t="s">
        <v>527</v>
      </c>
      <c r="I29" s="425" t="s">
        <v>520</v>
      </c>
    </row>
    <row r="30" spans="1:9" ht="15">
      <c r="A30" s="433"/>
      <c r="B30" s="434"/>
      <c r="C30" s="434"/>
      <c r="D30" s="438"/>
      <c r="E30" s="487"/>
      <c r="F30" s="489"/>
      <c r="G30" s="489"/>
      <c r="H30" s="489"/>
      <c r="I30" s="487"/>
    </row>
    <row r="31" spans="1:9" ht="6.75" customHeight="1">
      <c r="A31" s="435"/>
      <c r="B31" s="436"/>
      <c r="C31" s="436"/>
      <c r="D31" s="439"/>
      <c r="E31" s="488"/>
      <c r="F31" s="490"/>
      <c r="G31" s="490"/>
      <c r="H31" s="490"/>
      <c r="I31" s="488"/>
    </row>
    <row r="32" spans="1:9" ht="15.75">
      <c r="A32" s="440" t="s">
        <v>444</v>
      </c>
      <c r="B32" s="441"/>
      <c r="C32" s="441"/>
      <c r="D32" s="199"/>
      <c r="E32" s="174"/>
      <c r="F32" s="174"/>
      <c r="G32" s="177"/>
      <c r="H32" s="177"/>
      <c r="I32" s="177"/>
    </row>
    <row r="33" spans="1:9" ht="15.75">
      <c r="A33" s="179" t="s">
        <v>445</v>
      </c>
      <c r="B33" s="180"/>
      <c r="C33" s="180"/>
      <c r="D33" s="182"/>
      <c r="E33" s="181"/>
      <c r="F33" s="182"/>
      <c r="G33" s="200"/>
      <c r="H33" s="184"/>
      <c r="I33" s="185"/>
    </row>
    <row r="34" spans="1:9" ht="15.75">
      <c r="A34" s="186" t="s">
        <v>446</v>
      </c>
      <c r="B34" s="180"/>
      <c r="C34" s="180"/>
      <c r="D34" s="182"/>
      <c r="E34" s="181"/>
      <c r="F34" s="182"/>
      <c r="G34" s="184"/>
      <c r="H34" s="184"/>
      <c r="I34" s="188"/>
    </row>
    <row r="35" spans="1:9" ht="15.75">
      <c r="A35" s="186" t="s">
        <v>447</v>
      </c>
      <c r="B35" s="180"/>
      <c r="C35" s="180"/>
      <c r="D35" s="182"/>
      <c r="E35" s="181"/>
      <c r="F35" s="182"/>
      <c r="G35" s="184"/>
      <c r="H35" s="184"/>
      <c r="I35" s="188"/>
    </row>
    <row r="36" spans="1:9" ht="15.75">
      <c r="A36" s="186" t="s">
        <v>448</v>
      </c>
      <c r="B36" s="180"/>
      <c r="C36" s="180"/>
      <c r="D36" s="182"/>
      <c r="E36" s="181"/>
      <c r="F36" s="182"/>
      <c r="G36" s="184"/>
      <c r="H36" s="184"/>
      <c r="I36" s="188"/>
    </row>
    <row r="37" spans="1:9" ht="15.75">
      <c r="A37" s="186" t="s">
        <v>449</v>
      </c>
      <c r="B37" s="180"/>
      <c r="C37" s="180"/>
      <c r="D37" s="182"/>
      <c r="E37" s="181"/>
      <c r="F37" s="182"/>
      <c r="G37" s="184"/>
      <c r="H37" s="184"/>
      <c r="I37" s="188"/>
    </row>
    <row r="38" spans="1:9" ht="15.75">
      <c r="A38" s="186" t="s">
        <v>450</v>
      </c>
      <c r="B38" s="180"/>
      <c r="C38" s="180"/>
      <c r="D38" s="182"/>
      <c r="E38" s="181"/>
      <c r="F38" s="182"/>
      <c r="G38" s="184"/>
      <c r="H38" s="184"/>
      <c r="I38" s="188"/>
    </row>
    <row r="39" spans="1:9" ht="15.75">
      <c r="A39" s="186" t="s">
        <v>451</v>
      </c>
      <c r="B39" s="180"/>
      <c r="C39" s="180"/>
      <c r="D39" s="182"/>
      <c r="E39" s="181"/>
      <c r="F39" s="182"/>
      <c r="G39" s="184"/>
      <c r="H39" s="184"/>
      <c r="I39" s="188"/>
    </row>
    <row r="40" spans="1:9" ht="15.75">
      <c r="A40" s="179" t="s">
        <v>452</v>
      </c>
      <c r="B40" s="180"/>
      <c r="C40" s="180"/>
      <c r="D40" s="182"/>
      <c r="E40" s="181"/>
      <c r="F40" s="182"/>
      <c r="G40" s="200"/>
      <c r="H40" s="184"/>
      <c r="I40" s="185"/>
    </row>
    <row r="41" spans="1:9" ht="15.75">
      <c r="A41" s="428" t="s">
        <v>453</v>
      </c>
      <c r="B41" s="429"/>
      <c r="C41" s="429"/>
      <c r="D41" s="182"/>
      <c r="E41" s="181"/>
      <c r="F41" s="182"/>
      <c r="G41" s="184"/>
      <c r="H41" s="184"/>
      <c r="I41" s="185"/>
    </row>
    <row r="42" spans="1:9" ht="15.75">
      <c r="A42" s="179" t="s">
        <v>579</v>
      </c>
      <c r="B42" s="180"/>
      <c r="C42" s="180"/>
      <c r="D42" s="182"/>
      <c r="E42" s="181"/>
      <c r="F42" s="182"/>
      <c r="G42" s="200"/>
      <c r="H42" s="184"/>
      <c r="I42" s="185"/>
    </row>
    <row r="43" spans="1:9" ht="15.75">
      <c r="A43" s="186" t="s">
        <v>454</v>
      </c>
      <c r="B43" s="180"/>
      <c r="C43" s="180"/>
      <c r="D43" s="182"/>
      <c r="E43" s="181"/>
      <c r="F43" s="182"/>
      <c r="G43" s="184"/>
      <c r="H43" s="184"/>
      <c r="I43" s="188"/>
    </row>
    <row r="44" spans="1:9" ht="15.75">
      <c r="A44" s="186" t="s">
        <v>449</v>
      </c>
      <c r="B44" s="180"/>
      <c r="C44" s="180"/>
      <c r="D44" s="182"/>
      <c r="E44" s="181"/>
      <c r="F44" s="182"/>
      <c r="G44" s="184"/>
      <c r="H44" s="184"/>
      <c r="I44" s="188"/>
    </row>
    <row r="45" spans="1:9" ht="15.75">
      <c r="A45" s="186" t="s">
        <v>450</v>
      </c>
      <c r="B45" s="180"/>
      <c r="C45" s="180"/>
      <c r="D45" s="182"/>
      <c r="E45" s="181"/>
      <c r="F45" s="182"/>
      <c r="G45" s="184"/>
      <c r="H45" s="184"/>
      <c r="I45" s="188"/>
    </row>
    <row r="46" spans="1:9" ht="15.75">
      <c r="A46" s="186" t="s">
        <v>451</v>
      </c>
      <c r="B46" s="180"/>
      <c r="C46" s="180"/>
      <c r="D46" s="182"/>
      <c r="E46" s="181"/>
      <c r="F46" s="182"/>
      <c r="G46" s="184"/>
      <c r="H46" s="184"/>
      <c r="I46" s="188"/>
    </row>
    <row r="47" spans="1:9" ht="15.75">
      <c r="A47" s="179" t="s">
        <v>452</v>
      </c>
      <c r="B47" s="180"/>
      <c r="C47" s="180"/>
      <c r="D47" s="182"/>
      <c r="E47" s="181"/>
      <c r="F47" s="182"/>
      <c r="G47" s="200"/>
      <c r="H47" s="184"/>
      <c r="I47" s="185"/>
    </row>
    <row r="48" spans="1:9" ht="15.75">
      <c r="A48" s="428" t="s">
        <v>533</v>
      </c>
      <c r="B48" s="429"/>
      <c r="C48" s="429"/>
      <c r="D48" s="182"/>
      <c r="E48" s="181"/>
      <c r="F48" s="182"/>
      <c r="G48" s="184"/>
      <c r="H48" s="184"/>
      <c r="I48" s="188"/>
    </row>
    <row r="49" spans="1:9" ht="15.75">
      <c r="A49" s="186" t="s">
        <v>531</v>
      </c>
      <c r="B49" s="180"/>
      <c r="C49" s="180"/>
      <c r="D49" s="182"/>
      <c r="E49" s="181"/>
      <c r="F49" s="182"/>
      <c r="G49" s="200"/>
      <c r="H49" s="184"/>
      <c r="I49" s="185"/>
    </row>
    <row r="50" spans="1:9" ht="15.75">
      <c r="A50" s="189" t="s">
        <v>534</v>
      </c>
      <c r="B50" s="190"/>
      <c r="C50" s="190"/>
      <c r="D50" s="192"/>
      <c r="E50" s="191"/>
      <c r="F50" s="192"/>
      <c r="G50" s="201"/>
      <c r="H50" s="194"/>
      <c r="I50" s="195"/>
    </row>
    <row r="51" spans="1:9" ht="15.75">
      <c r="A51" s="197" t="s">
        <v>535</v>
      </c>
      <c r="B51" s="163"/>
      <c r="C51" s="163"/>
      <c r="D51" s="163"/>
      <c r="E51" s="163"/>
      <c r="F51" s="163"/>
      <c r="G51" s="163"/>
      <c r="H51" s="163"/>
      <c r="I51" s="198"/>
    </row>
    <row r="52" spans="1:9" ht="15">
      <c r="A52" s="431" t="s">
        <v>439</v>
      </c>
      <c r="B52" s="432"/>
      <c r="C52" s="437"/>
      <c r="D52" s="425" t="s">
        <v>536</v>
      </c>
      <c r="E52" s="425" t="s">
        <v>537</v>
      </c>
      <c r="F52" s="425" t="s">
        <v>580</v>
      </c>
      <c r="G52" s="425" t="s">
        <v>538</v>
      </c>
      <c r="H52" s="425" t="s">
        <v>539</v>
      </c>
      <c r="I52" s="425" t="s">
        <v>520</v>
      </c>
    </row>
    <row r="53" spans="1:9" ht="15">
      <c r="A53" s="481"/>
      <c r="B53" s="482"/>
      <c r="C53" s="483"/>
      <c r="D53" s="487"/>
      <c r="E53" s="487"/>
      <c r="F53" s="489"/>
      <c r="G53" s="489"/>
      <c r="H53" s="489"/>
      <c r="I53" s="487"/>
    </row>
    <row r="54" spans="1:9" ht="7.5" customHeight="1">
      <c r="A54" s="484"/>
      <c r="B54" s="485"/>
      <c r="C54" s="486"/>
      <c r="D54" s="488"/>
      <c r="E54" s="488"/>
      <c r="F54" s="490"/>
      <c r="G54" s="490"/>
      <c r="H54" s="490"/>
      <c r="I54" s="488"/>
    </row>
    <row r="55" spans="1:9" ht="15.75">
      <c r="A55" s="440" t="s">
        <v>540</v>
      </c>
      <c r="B55" s="441"/>
      <c r="C55" s="441"/>
      <c r="D55" s="177"/>
      <c r="E55" s="176"/>
      <c r="F55" s="177"/>
      <c r="G55" s="176"/>
      <c r="H55" s="177"/>
      <c r="I55" s="178"/>
    </row>
    <row r="56" spans="1:9" s="3" customFormat="1" ht="15.75">
      <c r="A56" s="179" t="s">
        <v>445</v>
      </c>
      <c r="B56" s="252"/>
      <c r="C56" s="252"/>
      <c r="D56" s="200">
        <v>20684697914</v>
      </c>
      <c r="E56" s="183"/>
      <c r="F56" s="200"/>
      <c r="G56" s="183">
        <v>0</v>
      </c>
      <c r="H56" s="200">
        <v>0</v>
      </c>
      <c r="I56" s="185">
        <f>SUM(D56:H56)</f>
        <v>20684697914</v>
      </c>
    </row>
    <row r="57" spans="1:9" ht="15.75">
      <c r="A57" s="186" t="s">
        <v>446</v>
      </c>
      <c r="B57" s="180"/>
      <c r="C57" s="180"/>
      <c r="D57" s="184"/>
      <c r="E57" s="187"/>
      <c r="F57" s="184"/>
      <c r="G57" s="187"/>
      <c r="H57" s="184"/>
      <c r="I57" s="188">
        <f aca="true" t="shared" si="2" ref="I57:I71">SUM(D57:H57)</f>
        <v>0</v>
      </c>
    </row>
    <row r="58" spans="1:9" ht="15.75">
      <c r="A58" s="186" t="s">
        <v>541</v>
      </c>
      <c r="B58" s="180"/>
      <c r="C58" s="180"/>
      <c r="D58" s="184"/>
      <c r="E58" s="187"/>
      <c r="F58" s="184"/>
      <c r="G58" s="187"/>
      <c r="H58" s="184"/>
      <c r="I58" s="188">
        <f t="shared" si="2"/>
        <v>0</v>
      </c>
    </row>
    <row r="59" spans="1:9" ht="15.75">
      <c r="A59" s="186" t="s">
        <v>542</v>
      </c>
      <c r="B59" s="180"/>
      <c r="C59" s="180"/>
      <c r="D59" s="184"/>
      <c r="E59" s="187"/>
      <c r="F59" s="184"/>
      <c r="G59" s="187"/>
      <c r="H59" s="184"/>
      <c r="I59" s="188">
        <f t="shared" si="2"/>
        <v>0</v>
      </c>
    </row>
    <row r="60" spans="1:9" ht="15.75">
      <c r="A60" s="186" t="s">
        <v>448</v>
      </c>
      <c r="B60" s="180"/>
      <c r="C60" s="180"/>
      <c r="D60" s="184"/>
      <c r="E60" s="187"/>
      <c r="F60" s="184"/>
      <c r="G60" s="187"/>
      <c r="H60" s="184"/>
      <c r="I60" s="188">
        <f t="shared" si="2"/>
        <v>0</v>
      </c>
    </row>
    <row r="61" spans="1:9" ht="15.75">
      <c r="A61" s="186" t="s">
        <v>450</v>
      </c>
      <c r="B61" s="180"/>
      <c r="C61" s="180"/>
      <c r="D61" s="184"/>
      <c r="E61" s="187"/>
      <c r="F61" s="184"/>
      <c r="G61" s="187"/>
      <c r="H61" s="184"/>
      <c r="I61" s="188">
        <f t="shared" si="2"/>
        <v>0</v>
      </c>
    </row>
    <row r="62" spans="1:9" s="3" customFormat="1" ht="15.75">
      <c r="A62" s="179" t="s">
        <v>452</v>
      </c>
      <c r="B62" s="252"/>
      <c r="C62" s="252"/>
      <c r="D62" s="200">
        <f>D56+D57+D58+D59+D60-D61</f>
        <v>20684697914</v>
      </c>
      <c r="E62" s="200">
        <f>E56+E57+E58+E59+E60-E61</f>
        <v>0</v>
      </c>
      <c r="F62" s="200">
        <f>F56+F57+F58+F59+F60-F61</f>
        <v>0</v>
      </c>
      <c r="G62" s="200">
        <f>G56+G57+G58+G59+G60-G61</f>
        <v>0</v>
      </c>
      <c r="H62" s="200">
        <f>H56+H57+H58+H59+H60-H61</f>
        <v>0</v>
      </c>
      <c r="I62" s="185">
        <f t="shared" si="2"/>
        <v>20684697914</v>
      </c>
    </row>
    <row r="63" spans="1:9" ht="15.75">
      <c r="A63" s="428" t="s">
        <v>529</v>
      </c>
      <c r="B63" s="429"/>
      <c r="C63" s="429"/>
      <c r="D63" s="184"/>
      <c r="E63" s="187"/>
      <c r="F63" s="184"/>
      <c r="G63" s="187"/>
      <c r="H63" s="184"/>
      <c r="I63" s="188">
        <f t="shared" si="2"/>
        <v>0</v>
      </c>
    </row>
    <row r="64" spans="1:9" s="3" customFormat="1" ht="15.75">
      <c r="A64" s="179" t="s">
        <v>445</v>
      </c>
      <c r="B64" s="252"/>
      <c r="C64" s="252"/>
      <c r="D64" s="200">
        <v>0</v>
      </c>
      <c r="E64" s="183">
        <v>0</v>
      </c>
      <c r="F64" s="200">
        <v>0</v>
      </c>
      <c r="G64" s="183">
        <v>0</v>
      </c>
      <c r="H64" s="200">
        <v>0</v>
      </c>
      <c r="I64" s="188">
        <f t="shared" si="2"/>
        <v>0</v>
      </c>
    </row>
    <row r="65" spans="1:9" ht="15.75">
      <c r="A65" s="186" t="s">
        <v>454</v>
      </c>
      <c r="B65" s="180"/>
      <c r="C65" s="180"/>
      <c r="D65" s="184"/>
      <c r="E65" s="187"/>
      <c r="F65" s="184"/>
      <c r="G65" s="187"/>
      <c r="H65" s="184"/>
      <c r="I65" s="185">
        <f t="shared" si="2"/>
        <v>0</v>
      </c>
    </row>
    <row r="66" spans="1:9" ht="15.75">
      <c r="A66" s="186" t="s">
        <v>450</v>
      </c>
      <c r="B66" s="180"/>
      <c r="C66" s="180"/>
      <c r="D66" s="184"/>
      <c r="E66" s="187"/>
      <c r="F66" s="184"/>
      <c r="G66" s="187"/>
      <c r="H66" s="184"/>
      <c r="I66" s="188">
        <f t="shared" si="2"/>
        <v>0</v>
      </c>
    </row>
    <row r="67" spans="1:9" ht="15.75">
      <c r="A67" s="186" t="s">
        <v>451</v>
      </c>
      <c r="B67" s="180"/>
      <c r="C67" s="180"/>
      <c r="D67" s="184"/>
      <c r="E67" s="187"/>
      <c r="F67" s="184"/>
      <c r="G67" s="187"/>
      <c r="H67" s="184"/>
      <c r="I67" s="188">
        <f t="shared" si="2"/>
        <v>0</v>
      </c>
    </row>
    <row r="68" spans="1:9" s="3" customFormat="1" ht="15.75">
      <c r="A68" s="179" t="s">
        <v>452</v>
      </c>
      <c r="B68" s="252"/>
      <c r="C68" s="252"/>
      <c r="D68" s="200">
        <f>D64+D65+D66+D67</f>
        <v>0</v>
      </c>
      <c r="E68" s="200">
        <f>E64+E65+E66+E67</f>
        <v>0</v>
      </c>
      <c r="F68" s="200">
        <f>F64+F65+F66+F67</f>
        <v>0</v>
      </c>
      <c r="G68" s="200">
        <f>G64+G65+G66+G67</f>
        <v>0</v>
      </c>
      <c r="H68" s="200">
        <f>H64+H65+H66+H67</f>
        <v>0</v>
      </c>
      <c r="I68" s="185">
        <f t="shared" si="2"/>
        <v>0</v>
      </c>
    </row>
    <row r="69" spans="1:9" ht="15.75">
      <c r="A69" s="428" t="s">
        <v>543</v>
      </c>
      <c r="B69" s="429"/>
      <c r="C69" s="429"/>
      <c r="D69" s="184"/>
      <c r="E69" s="187"/>
      <c r="F69" s="184"/>
      <c r="G69" s="187"/>
      <c r="H69" s="184"/>
      <c r="I69" s="185"/>
    </row>
    <row r="70" spans="1:9" s="3" customFormat="1" ht="15.75">
      <c r="A70" s="179" t="s">
        <v>531</v>
      </c>
      <c r="B70" s="252"/>
      <c r="C70" s="252"/>
      <c r="D70" s="200">
        <f>D56-D64</f>
        <v>20684697914</v>
      </c>
      <c r="E70" s="200">
        <f>E56-E64</f>
        <v>0</v>
      </c>
      <c r="F70" s="200">
        <f>F56-F64</f>
        <v>0</v>
      </c>
      <c r="G70" s="200">
        <f>G56-G64</f>
        <v>0</v>
      </c>
      <c r="H70" s="200">
        <f>H56-H64</f>
        <v>0</v>
      </c>
      <c r="I70" s="185">
        <f t="shared" si="2"/>
        <v>20684697914</v>
      </c>
    </row>
    <row r="71" spans="1:9" s="3" customFormat="1" ht="15.75">
      <c r="A71" s="211" t="s">
        <v>534</v>
      </c>
      <c r="B71" s="256"/>
      <c r="C71" s="256"/>
      <c r="D71" s="201">
        <f>D62-D68</f>
        <v>20684697914</v>
      </c>
      <c r="E71" s="201">
        <f>E62-E68</f>
        <v>0</v>
      </c>
      <c r="F71" s="201">
        <f>F62-F68</f>
        <v>0</v>
      </c>
      <c r="G71" s="201">
        <f>G62-G68</f>
        <v>0</v>
      </c>
      <c r="H71" s="201">
        <f>H62-H68</f>
        <v>0</v>
      </c>
      <c r="I71" s="201">
        <f t="shared" si="2"/>
        <v>20684697914</v>
      </c>
    </row>
  </sheetData>
  <sheetProtection password="DAF5" sheet="1" objects="1" scenarios="1"/>
  <mergeCells count="33"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  <mergeCell ref="I29:I31"/>
    <mergeCell ref="A32:C32"/>
    <mergeCell ref="A41:C41"/>
    <mergeCell ref="A48:C48"/>
    <mergeCell ref="E29:E31"/>
    <mergeCell ref="F29:F31"/>
    <mergeCell ref="G29:G31"/>
    <mergeCell ref="H29:H31"/>
    <mergeCell ref="A5:C5"/>
    <mergeCell ref="A14:C14"/>
    <mergeCell ref="A21:C21"/>
    <mergeCell ref="A29:D31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9">
      <selection activeCell="F29" sqref="F29"/>
    </sheetView>
  </sheetViews>
  <sheetFormatPr defaultColWidth="8.796875" defaultRowHeight="15"/>
  <cols>
    <col min="1" max="1" width="27.3984375" style="12" customWidth="1"/>
    <col min="2" max="2" width="6.3984375" style="12" customWidth="1"/>
    <col min="3" max="3" width="8.59765625" style="12" customWidth="1"/>
    <col min="4" max="5" width="10.3984375" style="12" customWidth="1"/>
    <col min="6" max="6" width="11.59765625" style="12" customWidth="1"/>
    <col min="7" max="7" width="12.3984375" style="12" customWidth="1"/>
    <col min="8" max="8" width="13" style="12" customWidth="1"/>
    <col min="9" max="9" width="10.69921875" style="12" customWidth="1"/>
    <col min="10" max="10" width="12.19921875" style="12" customWidth="1"/>
    <col min="11" max="16384" width="9" style="12" customWidth="1"/>
  </cols>
  <sheetData>
    <row r="1" spans="1:10" s="14" customFormat="1" ht="15.75">
      <c r="A1" s="135" t="s">
        <v>614</v>
      </c>
      <c r="B1" s="225"/>
      <c r="C1" s="225"/>
      <c r="D1" s="225"/>
      <c r="E1" s="225"/>
      <c r="F1" s="225"/>
      <c r="G1" s="225"/>
      <c r="H1" s="225"/>
      <c r="I1" s="225"/>
      <c r="J1" s="323"/>
    </row>
    <row r="2" spans="1:10" s="14" customFormat="1" ht="15.75">
      <c r="A2" s="324" t="s">
        <v>650</v>
      </c>
      <c r="B2" s="221"/>
      <c r="C2" s="221"/>
      <c r="D2" s="221"/>
      <c r="E2" s="221"/>
      <c r="F2" s="221"/>
      <c r="G2" s="221"/>
      <c r="H2" s="221"/>
      <c r="I2" s="221"/>
      <c r="J2" s="325"/>
    </row>
    <row r="3" spans="1:10" s="13" customFormat="1" ht="63">
      <c r="A3" s="326"/>
      <c r="B3" s="505" t="s">
        <v>652</v>
      </c>
      <c r="C3" s="506"/>
      <c r="D3" s="327" t="s">
        <v>653</v>
      </c>
      <c r="E3" s="327" t="s">
        <v>654</v>
      </c>
      <c r="F3" s="327" t="s">
        <v>655</v>
      </c>
      <c r="G3" s="327" t="s">
        <v>656</v>
      </c>
      <c r="H3" s="327" t="s">
        <v>657</v>
      </c>
      <c r="I3" s="327" t="s">
        <v>658</v>
      </c>
      <c r="J3" s="327" t="s">
        <v>659</v>
      </c>
    </row>
    <row r="4" spans="1:10" s="13" customFormat="1" ht="15.75">
      <c r="A4" s="328" t="s">
        <v>211</v>
      </c>
      <c r="B4" s="328">
        <v>1</v>
      </c>
      <c r="C4" s="328">
        <v>2</v>
      </c>
      <c r="D4" s="328">
        <v>3</v>
      </c>
      <c r="E4" s="328">
        <v>4</v>
      </c>
      <c r="F4" s="328">
        <v>5</v>
      </c>
      <c r="G4" s="328">
        <v>6</v>
      </c>
      <c r="H4" s="328">
        <v>7</v>
      </c>
      <c r="I4" s="328">
        <v>8</v>
      </c>
      <c r="J4" s="328">
        <v>9</v>
      </c>
    </row>
    <row r="5" spans="1:10" ht="15.75">
      <c r="A5" s="329" t="s">
        <v>651</v>
      </c>
      <c r="B5" s="507">
        <v>150000000000</v>
      </c>
      <c r="C5" s="508"/>
      <c r="D5" s="330"/>
      <c r="E5" s="330"/>
      <c r="F5" s="330"/>
      <c r="G5" s="331">
        <v>19032844651</v>
      </c>
      <c r="H5" s="331">
        <v>11052186001</v>
      </c>
      <c r="I5" s="331">
        <v>1561309527</v>
      </c>
      <c r="J5" s="331">
        <v>14282387469</v>
      </c>
    </row>
    <row r="6" spans="1:10" ht="15.75">
      <c r="A6" s="332" t="s">
        <v>660</v>
      </c>
      <c r="B6" s="333"/>
      <c r="C6" s="334"/>
      <c r="D6" s="330"/>
      <c r="E6" s="330"/>
      <c r="F6" s="330"/>
      <c r="G6" s="330">
        <v>2124000000</v>
      </c>
      <c r="H6" s="330">
        <v>1428238747</v>
      </c>
      <c r="I6" s="330">
        <v>714119721</v>
      </c>
      <c r="J6" s="330">
        <v>22706944313</v>
      </c>
    </row>
    <row r="7" spans="1:10" ht="15.75">
      <c r="A7" s="335" t="s">
        <v>661</v>
      </c>
      <c r="B7" s="333"/>
      <c r="C7" s="334"/>
      <c r="D7" s="330"/>
      <c r="E7" s="330"/>
      <c r="F7" s="330"/>
      <c r="G7" s="330"/>
      <c r="H7" s="330"/>
      <c r="I7" s="330"/>
      <c r="J7" s="330">
        <v>22706944313</v>
      </c>
    </row>
    <row r="8" spans="1:10" ht="15.75">
      <c r="A8" s="335" t="s">
        <v>662</v>
      </c>
      <c r="B8" s="333"/>
      <c r="C8" s="334"/>
      <c r="D8" s="330"/>
      <c r="E8" s="330"/>
      <c r="F8" s="330"/>
      <c r="G8" s="330"/>
      <c r="H8" s="330"/>
      <c r="I8" s="330"/>
      <c r="J8" s="330"/>
    </row>
    <row r="9" spans="1:10" ht="15.75">
      <c r="A9" s="332" t="s">
        <v>663</v>
      </c>
      <c r="B9" s="333"/>
      <c r="C9" s="334"/>
      <c r="D9" s="330"/>
      <c r="E9" s="330"/>
      <c r="F9" s="330"/>
      <c r="G9" s="330"/>
      <c r="H9" s="330"/>
      <c r="I9" s="330"/>
      <c r="J9" s="330">
        <f>J10</f>
        <v>14282387469</v>
      </c>
    </row>
    <row r="10" spans="1:10" ht="15.75">
      <c r="A10" s="335" t="s">
        <v>664</v>
      </c>
      <c r="B10" s="333"/>
      <c r="C10" s="334"/>
      <c r="D10" s="330"/>
      <c r="E10" s="330"/>
      <c r="F10" s="330"/>
      <c r="G10" s="330"/>
      <c r="H10" s="330"/>
      <c r="I10" s="330"/>
      <c r="J10" s="330">
        <v>14282387469</v>
      </c>
    </row>
    <row r="11" spans="1:10" ht="15.75">
      <c r="A11" s="335"/>
      <c r="B11" s="333"/>
      <c r="C11" s="334"/>
      <c r="D11" s="330"/>
      <c r="E11" s="330"/>
      <c r="F11" s="330"/>
      <c r="G11" s="330"/>
      <c r="H11" s="330"/>
      <c r="I11" s="330"/>
      <c r="J11" s="330"/>
    </row>
    <row r="12" spans="1:10" ht="15.75">
      <c r="A12" s="329" t="s">
        <v>665</v>
      </c>
      <c r="B12" s="511">
        <f>B5+B6-B9</f>
        <v>150000000000</v>
      </c>
      <c r="C12" s="512"/>
      <c r="D12" s="330"/>
      <c r="E12" s="330"/>
      <c r="F12" s="330">
        <v>0</v>
      </c>
      <c r="G12" s="331">
        <f>G5+G6</f>
        <v>21156844651</v>
      </c>
      <c r="H12" s="331">
        <f>H5+H6</f>
        <v>12480424748</v>
      </c>
      <c r="I12" s="331">
        <f>I5+I6</f>
        <v>2275429248</v>
      </c>
      <c r="J12" s="331">
        <f>J5+J6-J9</f>
        <v>22706944313</v>
      </c>
    </row>
    <row r="13" spans="1:10" ht="15.75">
      <c r="A13" s="329" t="s">
        <v>666</v>
      </c>
      <c r="B13" s="511">
        <v>150000000000</v>
      </c>
      <c r="C13" s="512"/>
      <c r="D13" s="330"/>
      <c r="E13" s="330"/>
      <c r="F13" s="330">
        <v>0</v>
      </c>
      <c r="G13" s="331">
        <v>21156844651</v>
      </c>
      <c r="H13" s="331">
        <v>12480424748</v>
      </c>
      <c r="I13" s="331">
        <v>2275429248</v>
      </c>
      <c r="J13" s="331">
        <v>22706944313</v>
      </c>
    </row>
    <row r="14" spans="1:10" ht="15.75">
      <c r="A14" s="332" t="s">
        <v>660</v>
      </c>
      <c r="B14" s="333"/>
      <c r="C14" s="334"/>
      <c r="D14" s="330"/>
      <c r="E14" s="330"/>
      <c r="F14" s="330"/>
      <c r="G14" s="330"/>
      <c r="H14" s="330"/>
      <c r="I14" s="330"/>
      <c r="J14" s="330">
        <v>2776848356</v>
      </c>
    </row>
    <row r="15" spans="1:10" ht="15.75">
      <c r="A15" s="335" t="s">
        <v>661</v>
      </c>
      <c r="B15" s="333"/>
      <c r="C15" s="334"/>
      <c r="D15" s="330"/>
      <c r="E15" s="330"/>
      <c r="F15" s="330"/>
      <c r="G15" s="330"/>
      <c r="H15" s="330"/>
      <c r="I15" s="330"/>
      <c r="J15" s="330"/>
    </row>
    <row r="16" spans="1:10" ht="15.75">
      <c r="A16" s="335" t="s">
        <v>667</v>
      </c>
      <c r="B16" s="333"/>
      <c r="C16" s="334"/>
      <c r="D16" s="330"/>
      <c r="E16" s="330"/>
      <c r="F16" s="336"/>
      <c r="G16" s="330"/>
      <c r="H16" s="330"/>
      <c r="I16" s="330"/>
      <c r="J16" s="330"/>
    </row>
    <row r="17" spans="1:10" ht="15.75">
      <c r="A17" s="332" t="s">
        <v>663</v>
      </c>
      <c r="B17" s="333"/>
      <c r="C17" s="334"/>
      <c r="D17" s="330"/>
      <c r="E17" s="330"/>
      <c r="F17" s="336"/>
      <c r="G17" s="330"/>
      <c r="H17" s="330"/>
      <c r="I17" s="330"/>
      <c r="J17" s="330"/>
    </row>
    <row r="18" spans="1:10" ht="15.75">
      <c r="A18" s="335" t="s">
        <v>668</v>
      </c>
      <c r="B18" s="333"/>
      <c r="C18" s="334"/>
      <c r="D18" s="330"/>
      <c r="E18" s="330"/>
      <c r="F18" s="336"/>
      <c r="G18" s="330"/>
      <c r="H18" s="330"/>
      <c r="I18" s="330"/>
      <c r="J18" s="330"/>
    </row>
    <row r="19" spans="1:10" ht="15.75">
      <c r="A19" s="335" t="s">
        <v>669</v>
      </c>
      <c r="B19" s="333"/>
      <c r="C19" s="334"/>
      <c r="D19" s="330"/>
      <c r="E19" s="330"/>
      <c r="F19" s="336"/>
      <c r="G19" s="330"/>
      <c r="H19" s="330"/>
      <c r="I19" s="330"/>
      <c r="J19" s="330"/>
    </row>
    <row r="20" spans="1:10" ht="15.75">
      <c r="A20" s="335" t="s">
        <v>670</v>
      </c>
      <c r="B20" s="333"/>
      <c r="C20" s="334"/>
      <c r="D20" s="330"/>
      <c r="E20" s="330"/>
      <c r="F20" s="336"/>
      <c r="G20" s="330"/>
      <c r="H20" s="330"/>
      <c r="I20" s="330"/>
      <c r="J20" s="337"/>
    </row>
    <row r="21" spans="1:10" ht="15.75">
      <c r="A21" s="338" t="s">
        <v>632</v>
      </c>
      <c r="B21" s="509">
        <v>150000000000</v>
      </c>
      <c r="C21" s="510"/>
      <c r="D21" s="331">
        <f>SUM(D13:D17)</f>
        <v>0</v>
      </c>
      <c r="E21" s="331">
        <f>SUM(E13:E17)</f>
        <v>0</v>
      </c>
      <c r="F21" s="339">
        <f>F16</f>
        <v>0</v>
      </c>
      <c r="G21" s="331">
        <f>G13+G14</f>
        <v>21156844651</v>
      </c>
      <c r="H21" s="331">
        <f>H13+H14</f>
        <v>12480424748</v>
      </c>
      <c r="I21" s="331">
        <f>I13+I14-I17</f>
        <v>2275429248</v>
      </c>
      <c r="J21" s="340">
        <f>J13+J14-J17</f>
        <v>25483792669</v>
      </c>
    </row>
    <row r="22" spans="1:10" ht="23.25" customHeight="1">
      <c r="A22" s="162"/>
      <c r="B22" s="163"/>
      <c r="C22" s="163"/>
      <c r="D22" s="163"/>
      <c r="E22" s="163"/>
      <c r="F22" s="163"/>
      <c r="G22" s="163"/>
      <c r="H22" s="163"/>
      <c r="I22" s="163"/>
      <c r="J22" s="198"/>
    </row>
    <row r="23" spans="1:10" s="14" customFormat="1" ht="15.75">
      <c r="A23" s="197" t="s">
        <v>671</v>
      </c>
      <c r="B23" s="218"/>
      <c r="C23" s="499" t="s">
        <v>586</v>
      </c>
      <c r="D23" s="499"/>
      <c r="E23" s="499"/>
      <c r="F23" s="499"/>
      <c r="G23" s="499" t="s">
        <v>587</v>
      </c>
      <c r="H23" s="499"/>
      <c r="I23" s="499"/>
      <c r="J23" s="499"/>
    </row>
    <row r="24" spans="1:10" ht="43.5" customHeight="1">
      <c r="A24" s="140"/>
      <c r="B24" s="141"/>
      <c r="C24" s="501" t="s">
        <v>674</v>
      </c>
      <c r="D24" s="502"/>
      <c r="E24" s="341" t="s">
        <v>675</v>
      </c>
      <c r="F24" s="341" t="s">
        <v>676</v>
      </c>
      <c r="G24" s="501" t="s">
        <v>674</v>
      </c>
      <c r="H24" s="502"/>
      <c r="I24" s="341" t="s">
        <v>677</v>
      </c>
      <c r="J24" s="341" t="s">
        <v>676</v>
      </c>
    </row>
    <row r="25" spans="1:10" ht="15.75">
      <c r="A25" s="140" t="s">
        <v>672</v>
      </c>
      <c r="B25" s="141"/>
      <c r="C25" s="476">
        <v>76532000000</v>
      </c>
      <c r="D25" s="477"/>
      <c r="E25" s="342"/>
      <c r="F25" s="342"/>
      <c r="G25" s="476">
        <f>C25</f>
        <v>76532000000</v>
      </c>
      <c r="H25" s="477"/>
      <c r="I25" s="342"/>
      <c r="J25" s="342"/>
    </row>
    <row r="26" spans="1:10" ht="15.75">
      <c r="A26" s="140" t="s">
        <v>673</v>
      </c>
      <c r="B26" s="141"/>
      <c r="C26" s="451">
        <v>73468000000</v>
      </c>
      <c r="D26" s="452"/>
      <c r="E26" s="342"/>
      <c r="F26" s="342"/>
      <c r="G26" s="451">
        <f>C26</f>
        <v>73468000000</v>
      </c>
      <c r="H26" s="452"/>
      <c r="I26" s="342"/>
      <c r="J26" s="342"/>
    </row>
    <row r="27" spans="1:10" ht="15.75">
      <c r="A27" s="140" t="s">
        <v>678</v>
      </c>
      <c r="B27" s="141"/>
      <c r="C27" s="451"/>
      <c r="D27" s="452"/>
      <c r="E27" s="342"/>
      <c r="F27" s="342"/>
      <c r="G27" s="451"/>
      <c r="H27" s="452"/>
      <c r="I27" s="342"/>
      <c r="J27" s="342"/>
    </row>
    <row r="28" spans="1:10" ht="15.75">
      <c r="A28" s="140" t="s">
        <v>679</v>
      </c>
      <c r="B28" s="141"/>
      <c r="C28" s="451"/>
      <c r="D28" s="452"/>
      <c r="E28" s="342"/>
      <c r="F28" s="342"/>
      <c r="G28" s="451"/>
      <c r="H28" s="452"/>
      <c r="I28" s="342"/>
      <c r="J28" s="342"/>
    </row>
    <row r="29" spans="1:10" ht="15.75">
      <c r="A29" s="160" t="s">
        <v>404</v>
      </c>
      <c r="B29" s="145"/>
      <c r="C29" s="503">
        <f>SUM(C25:D28)</f>
        <v>150000000000</v>
      </c>
      <c r="D29" s="504"/>
      <c r="E29" s="343"/>
      <c r="F29" s="343"/>
      <c r="G29" s="503">
        <f>SUM(G25:H28)</f>
        <v>150000000000</v>
      </c>
      <c r="H29" s="504"/>
      <c r="I29" s="343"/>
      <c r="J29" s="343"/>
    </row>
    <row r="30" spans="1:10" ht="18.75" customHeight="1">
      <c r="A30" s="344" t="s">
        <v>680</v>
      </c>
      <c r="B30" s="163"/>
      <c r="C30" s="163"/>
      <c r="D30" s="163"/>
      <c r="E30" s="163"/>
      <c r="F30" s="163"/>
      <c r="G30" s="163"/>
      <c r="H30" s="163"/>
      <c r="I30" s="163"/>
      <c r="J30" s="198"/>
    </row>
    <row r="31" spans="1:10" ht="15.75">
      <c r="A31" s="248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s="14" customFormat="1" ht="15.75">
      <c r="A32" s="197" t="s">
        <v>681</v>
      </c>
      <c r="B32" s="217"/>
      <c r="C32" s="217"/>
      <c r="D32" s="217"/>
      <c r="E32" s="402" t="s">
        <v>443</v>
      </c>
      <c r="F32" s="403"/>
      <c r="G32" s="404"/>
      <c r="H32" s="402" t="s">
        <v>440</v>
      </c>
      <c r="I32" s="403"/>
      <c r="J32" s="404"/>
    </row>
    <row r="33" spans="1:10" ht="15.75">
      <c r="A33" s="140" t="s">
        <v>682</v>
      </c>
      <c r="B33" s="141"/>
      <c r="C33" s="141"/>
      <c r="D33" s="141"/>
      <c r="E33" s="476"/>
      <c r="F33" s="500"/>
      <c r="G33" s="477"/>
      <c r="H33" s="476"/>
      <c r="I33" s="500"/>
      <c r="J33" s="477"/>
    </row>
    <row r="34" spans="1:10" ht="15.75">
      <c r="A34" s="140" t="s">
        <v>683</v>
      </c>
      <c r="B34" s="141"/>
      <c r="C34" s="141"/>
      <c r="D34" s="141"/>
      <c r="E34" s="451">
        <v>150000000000</v>
      </c>
      <c r="F34" s="498"/>
      <c r="G34" s="452"/>
      <c r="H34" s="451">
        <v>150000000000</v>
      </c>
      <c r="I34" s="498"/>
      <c r="J34" s="452"/>
    </row>
    <row r="35" spans="1:10" ht="15.75">
      <c r="A35" s="140" t="s">
        <v>684</v>
      </c>
      <c r="B35" s="141"/>
      <c r="C35" s="141"/>
      <c r="D35" s="141"/>
      <c r="E35" s="451"/>
      <c r="F35" s="498"/>
      <c r="G35" s="452"/>
      <c r="H35" s="498"/>
      <c r="I35" s="498"/>
      <c r="J35" s="452"/>
    </row>
    <row r="36" spans="1:10" ht="15.75">
      <c r="A36" s="140" t="s">
        <v>685</v>
      </c>
      <c r="B36" s="141"/>
      <c r="C36" s="141"/>
      <c r="D36" s="141"/>
      <c r="E36" s="451"/>
      <c r="F36" s="498"/>
      <c r="G36" s="452"/>
      <c r="H36" s="498"/>
      <c r="I36" s="498"/>
      <c r="J36" s="452"/>
    </row>
    <row r="37" spans="1:10" ht="15.75">
      <c r="A37" s="140" t="s">
        <v>686</v>
      </c>
      <c r="B37" s="141"/>
      <c r="C37" s="141"/>
      <c r="D37" s="141"/>
      <c r="E37" s="451">
        <v>150000000000</v>
      </c>
      <c r="F37" s="498"/>
      <c r="G37" s="452"/>
      <c r="H37" s="451">
        <v>150000000000</v>
      </c>
      <c r="I37" s="498"/>
      <c r="J37" s="452"/>
    </row>
    <row r="38" spans="1:10" ht="15.75">
      <c r="A38" s="144" t="s">
        <v>687</v>
      </c>
      <c r="B38" s="145"/>
      <c r="C38" s="145"/>
      <c r="D38" s="145"/>
      <c r="E38" s="421"/>
      <c r="F38" s="497"/>
      <c r="G38" s="422"/>
      <c r="H38" s="421"/>
      <c r="I38" s="497"/>
      <c r="J38" s="422"/>
    </row>
    <row r="39" spans="1:10" s="14" customFormat="1" ht="15.75">
      <c r="A39" s="135" t="s">
        <v>688</v>
      </c>
      <c r="B39" s="225"/>
      <c r="C39" s="225"/>
      <c r="D39" s="225"/>
      <c r="E39" s="225"/>
      <c r="F39" s="225"/>
      <c r="G39" s="225"/>
      <c r="H39" s="225"/>
      <c r="I39" s="225"/>
      <c r="J39" s="323"/>
    </row>
    <row r="40" spans="1:10" ht="15.75">
      <c r="A40" s="140" t="s">
        <v>689</v>
      </c>
      <c r="B40" s="141"/>
      <c r="C40" s="141"/>
      <c r="D40" s="141"/>
      <c r="E40" s="141"/>
      <c r="F40" s="141"/>
      <c r="G40" s="141"/>
      <c r="H40" s="141"/>
      <c r="I40" s="141"/>
      <c r="J40" s="196"/>
    </row>
    <row r="41" spans="1:10" ht="15.75">
      <c r="A41" s="140" t="s">
        <v>690</v>
      </c>
      <c r="B41" s="141"/>
      <c r="C41" s="141"/>
      <c r="D41" s="141"/>
      <c r="E41" s="141"/>
      <c r="F41" s="141"/>
      <c r="G41" s="141"/>
      <c r="H41" s="141"/>
      <c r="I41" s="141"/>
      <c r="J41" s="196"/>
    </row>
    <row r="42" spans="1:10" ht="15.75">
      <c r="A42" s="140" t="s">
        <v>691</v>
      </c>
      <c r="B42" s="141"/>
      <c r="C42" s="141"/>
      <c r="D42" s="141"/>
      <c r="E42" s="141"/>
      <c r="F42" s="141"/>
      <c r="G42" s="141"/>
      <c r="H42" s="141"/>
      <c r="I42" s="141"/>
      <c r="J42" s="196"/>
    </row>
    <row r="43" spans="1:10" ht="15.75">
      <c r="A43" s="144" t="s">
        <v>692</v>
      </c>
      <c r="B43" s="145"/>
      <c r="C43" s="145"/>
      <c r="D43" s="145"/>
      <c r="E43" s="145"/>
      <c r="F43" s="145"/>
      <c r="G43" s="145"/>
      <c r="H43" s="145"/>
      <c r="I43" s="145"/>
      <c r="J43" s="210"/>
    </row>
    <row r="44" spans="1:10" s="14" customFormat="1" ht="15.75">
      <c r="A44" s="197" t="s">
        <v>693</v>
      </c>
      <c r="B44" s="217"/>
      <c r="C44" s="217"/>
      <c r="D44" s="218"/>
      <c r="E44" s="402" t="s">
        <v>162</v>
      </c>
      <c r="F44" s="403"/>
      <c r="G44" s="404"/>
      <c r="H44" s="402" t="s">
        <v>214</v>
      </c>
      <c r="I44" s="403"/>
      <c r="J44" s="404"/>
    </row>
    <row r="45" spans="1:10" ht="15.75">
      <c r="A45" s="208" t="s">
        <v>694</v>
      </c>
      <c r="B45" s="137"/>
      <c r="C45" s="137"/>
      <c r="D45" s="137"/>
      <c r="E45" s="345"/>
      <c r="F45" s="346">
        <v>15000000</v>
      </c>
      <c r="G45" s="347"/>
      <c r="H45" s="346"/>
      <c r="I45" s="346">
        <v>15000000</v>
      </c>
      <c r="J45" s="347"/>
    </row>
    <row r="46" spans="1:10" ht="15.75">
      <c r="A46" s="140" t="s">
        <v>695</v>
      </c>
      <c r="B46" s="141"/>
      <c r="C46" s="141"/>
      <c r="D46" s="141"/>
      <c r="E46" s="348"/>
      <c r="F46" s="349"/>
      <c r="G46" s="350"/>
      <c r="H46" s="349"/>
      <c r="I46" s="349"/>
      <c r="J46" s="350"/>
    </row>
    <row r="47" spans="1:10" ht="15.75">
      <c r="A47" s="140" t="s">
        <v>696</v>
      </c>
      <c r="B47" s="141"/>
      <c r="C47" s="141"/>
      <c r="D47" s="141"/>
      <c r="E47" s="348"/>
      <c r="F47" s="349">
        <v>15000000</v>
      </c>
      <c r="G47" s="350"/>
      <c r="H47" s="349"/>
      <c r="I47" s="349">
        <v>15000000</v>
      </c>
      <c r="J47" s="350"/>
    </row>
    <row r="48" spans="1:10" ht="15.75">
      <c r="A48" s="140" t="s">
        <v>697</v>
      </c>
      <c r="B48" s="141"/>
      <c r="C48" s="141"/>
      <c r="D48" s="141"/>
      <c r="E48" s="348"/>
      <c r="F48" s="349"/>
      <c r="G48" s="350"/>
      <c r="H48" s="349"/>
      <c r="I48" s="349"/>
      <c r="J48" s="350"/>
    </row>
    <row r="49" spans="1:10" ht="15.75">
      <c r="A49" s="140" t="s">
        <v>698</v>
      </c>
      <c r="B49" s="141"/>
      <c r="C49" s="141"/>
      <c r="D49" s="141"/>
      <c r="E49" s="348"/>
      <c r="F49" s="349"/>
      <c r="G49" s="350"/>
      <c r="H49" s="349"/>
      <c r="I49" s="349"/>
      <c r="J49" s="350"/>
    </row>
    <row r="50" spans="1:10" ht="15.75">
      <c r="A50" s="140" t="s">
        <v>696</v>
      </c>
      <c r="B50" s="141"/>
      <c r="C50" s="141"/>
      <c r="D50" s="141"/>
      <c r="E50" s="348"/>
      <c r="F50" s="349"/>
      <c r="G50" s="350"/>
      <c r="H50" s="349"/>
      <c r="I50" s="349"/>
      <c r="J50" s="350"/>
    </row>
    <row r="51" spans="1:10" ht="15.75">
      <c r="A51" s="140" t="s">
        <v>697</v>
      </c>
      <c r="B51" s="141"/>
      <c r="C51" s="141"/>
      <c r="D51" s="141"/>
      <c r="E51" s="348"/>
      <c r="F51" s="349"/>
      <c r="G51" s="350"/>
      <c r="H51" s="349"/>
      <c r="I51" s="349"/>
      <c r="J51" s="350"/>
    </row>
    <row r="52" spans="1:10" ht="15.75">
      <c r="A52" s="140" t="s">
        <v>699</v>
      </c>
      <c r="B52" s="141"/>
      <c r="C52" s="141"/>
      <c r="D52" s="141"/>
      <c r="E52" s="348"/>
      <c r="F52" s="349"/>
      <c r="G52" s="350"/>
      <c r="H52" s="349"/>
      <c r="I52" s="349"/>
      <c r="J52" s="350"/>
    </row>
    <row r="53" spans="1:10" ht="15.75">
      <c r="A53" s="140" t="s">
        <v>696</v>
      </c>
      <c r="B53" s="141"/>
      <c r="C53" s="141"/>
      <c r="D53" s="141"/>
      <c r="E53" s="348"/>
      <c r="F53" s="349">
        <v>15000000</v>
      </c>
      <c r="G53" s="350"/>
      <c r="H53" s="349"/>
      <c r="I53" s="349">
        <v>15000000</v>
      </c>
      <c r="J53" s="350"/>
    </row>
    <row r="54" spans="1:10" ht="15.75">
      <c r="A54" s="144" t="s">
        <v>697</v>
      </c>
      <c r="B54" s="145"/>
      <c r="C54" s="145"/>
      <c r="D54" s="145"/>
      <c r="E54" s="351"/>
      <c r="F54" s="352"/>
      <c r="G54" s="353"/>
      <c r="H54" s="352"/>
      <c r="I54" s="352"/>
      <c r="J54" s="353"/>
    </row>
    <row r="55" spans="1:10" ht="15.75">
      <c r="A55" s="354" t="s">
        <v>700</v>
      </c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5.75">
      <c r="A56" s="129" t="s">
        <v>701</v>
      </c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5.75">
      <c r="A57" s="129" t="s">
        <v>702</v>
      </c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5.75">
      <c r="A58" s="129" t="s">
        <v>210</v>
      </c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5.75">
      <c r="A59" s="129" t="s">
        <v>703</v>
      </c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5.75">
      <c r="A60" s="129" t="s">
        <v>212</v>
      </c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5.75">
      <c r="A61" s="129" t="s">
        <v>704</v>
      </c>
      <c r="B61" s="129"/>
      <c r="C61" s="129"/>
      <c r="D61" s="129"/>
      <c r="E61" s="129"/>
      <c r="F61" s="129"/>
      <c r="G61" s="129"/>
      <c r="H61" s="129"/>
      <c r="I61" s="129"/>
      <c r="J61" s="129"/>
    </row>
    <row r="62" ht="15">
      <c r="A62" s="12" t="s">
        <v>213</v>
      </c>
    </row>
  </sheetData>
  <sheetProtection password="DAF5" sheet="1" objects="1" scenarios="1"/>
  <mergeCells count="35">
    <mergeCell ref="B3:C3"/>
    <mergeCell ref="B5:C5"/>
    <mergeCell ref="B21:C21"/>
    <mergeCell ref="C23:F23"/>
    <mergeCell ref="B12:C12"/>
    <mergeCell ref="B13:C13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</mergeCells>
  <printOptions horizontalCentered="1"/>
  <pageMargins left="0.29527559055118113" right="0.29527559055118113" top="0.98425196850393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2011-04-25T08:51:40Z</cp:lastPrinted>
  <dcterms:created xsi:type="dcterms:W3CDTF">2003-03-30T03:53:28Z</dcterms:created>
  <dcterms:modified xsi:type="dcterms:W3CDTF">2011-04-25T09:38:12Z</dcterms:modified>
  <cp:category/>
  <cp:version/>
  <cp:contentType/>
  <cp:contentStatus/>
</cp:coreProperties>
</file>